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jimcolvillecpa-my.sharepoint.com/personal/jim_jimcolvillecpa_com/Documents/AEI/AEI-Excel/AEI-Excel Curriculum/AEI Curriculum Files 2021/"/>
    </mc:Choice>
  </mc:AlternateContent>
  <xr:revisionPtr revIDLastSave="1" documentId="8_{CF5E2103-471E-4BFD-90C0-084A80AED676}" xr6:coauthVersionLast="47" xr6:coauthVersionMax="47" xr10:uidLastSave="{C3FD2923-C8BA-42E0-A20B-F03D4C18B777}"/>
  <bookViews>
    <workbookView xWindow="3675" yWindow="3675" windowWidth="18225" windowHeight="11333" activeTab="1" xr2:uid="{00000000-000D-0000-FFFF-FFFF00000000}"/>
  </bookViews>
  <sheets>
    <sheet name="Main" sheetId="7" r:id="rId1"/>
    <sheet name="Report" sheetId="3" r:id="rId2"/>
    <sheet name="Budget" sheetId="2" r:id="rId3"/>
    <sheet name="Actual" sheetId="1" r:id="rId4"/>
    <sheet name="Instructions" sheetId="5" r:id="rId5"/>
    <sheet name="Notes" sheetId="6" r:id="rId6"/>
    <sheet name="Stage" sheetId="4" r:id="rId7"/>
  </sheets>
  <definedNames>
    <definedName name="FullDate">Stage!$K$12:$K$23</definedName>
    <definedName name="Month.Choice">Stage!$I$16</definedName>
    <definedName name="Month.Hold">Stage!$I$13</definedName>
    <definedName name="Month.List">Stage!$G$12:$G$23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3" l="1"/>
  <c r="I7" i="3" s="1"/>
  <c r="G8" i="3"/>
  <c r="G9" i="3"/>
  <c r="G10" i="3"/>
  <c r="G11" i="3"/>
  <c r="G12" i="3"/>
  <c r="G13" i="3"/>
  <c r="I13" i="3" s="1"/>
  <c r="G14" i="3"/>
  <c r="I14" i="3" s="1"/>
  <c r="E7" i="3"/>
  <c r="E8" i="3"/>
  <c r="E9" i="3"/>
  <c r="E10" i="3"/>
  <c r="E11" i="3"/>
  <c r="E12" i="3"/>
  <c r="E13" i="3"/>
  <c r="E14" i="3"/>
  <c r="B15" i="1"/>
  <c r="N15" i="1" s="1"/>
  <c r="C15" i="1"/>
  <c r="D15" i="1"/>
  <c r="E15" i="1"/>
  <c r="F15" i="1"/>
  <c r="G15" i="1"/>
  <c r="H15" i="1"/>
  <c r="I15" i="1"/>
  <c r="J15" i="1"/>
  <c r="K15" i="1"/>
  <c r="L15" i="1"/>
  <c r="M15" i="1"/>
  <c r="N7" i="1"/>
  <c r="N8" i="1"/>
  <c r="N9" i="1"/>
  <c r="N10" i="1"/>
  <c r="N11" i="1"/>
  <c r="N12" i="1"/>
  <c r="N13" i="1"/>
  <c r="N14" i="1"/>
  <c r="B15" i="2"/>
  <c r="C15" i="2"/>
  <c r="D15" i="2"/>
  <c r="E15" i="2"/>
  <c r="F15" i="2"/>
  <c r="G15" i="2"/>
  <c r="H15" i="2"/>
  <c r="N15" i="2" s="1"/>
  <c r="I15" i="2"/>
  <c r="J15" i="2"/>
  <c r="K15" i="2"/>
  <c r="L15" i="2"/>
  <c r="M15" i="2"/>
  <c r="N7" i="2"/>
  <c r="N8" i="2"/>
  <c r="N9" i="2"/>
  <c r="C9" i="3" s="1"/>
  <c r="N10" i="2"/>
  <c r="N11" i="2"/>
  <c r="N12" i="2"/>
  <c r="N13" i="2"/>
  <c r="N14" i="2"/>
  <c r="O4" i="3"/>
  <c r="Z4" i="3"/>
  <c r="Y4" i="3"/>
  <c r="X4" i="3"/>
  <c r="W4" i="3"/>
  <c r="V4" i="3"/>
  <c r="U4" i="3"/>
  <c r="T4" i="3"/>
  <c r="S4" i="3"/>
  <c r="R4" i="3"/>
  <c r="Q4" i="3"/>
  <c r="P4" i="3"/>
  <c r="Z14" i="3"/>
  <c r="Z13" i="3"/>
  <c r="Z12" i="3"/>
  <c r="Z11" i="3"/>
  <c r="Z10" i="3"/>
  <c r="Z9" i="3"/>
  <c r="Z8" i="3"/>
  <c r="Z7" i="3"/>
  <c r="Y14" i="3"/>
  <c r="Y13" i="3"/>
  <c r="Y12" i="3"/>
  <c r="Y11" i="3"/>
  <c r="Y10" i="3"/>
  <c r="Y9" i="3"/>
  <c r="Y8" i="3"/>
  <c r="Y7" i="3"/>
  <c r="X14" i="3"/>
  <c r="X13" i="3"/>
  <c r="X12" i="3"/>
  <c r="X11" i="3"/>
  <c r="X10" i="3"/>
  <c r="X9" i="3"/>
  <c r="X8" i="3"/>
  <c r="X7" i="3"/>
  <c r="W14" i="3"/>
  <c r="W13" i="3"/>
  <c r="W12" i="3"/>
  <c r="W11" i="3"/>
  <c r="W10" i="3"/>
  <c r="W9" i="3"/>
  <c r="W8" i="3"/>
  <c r="W7" i="3"/>
  <c r="V14" i="3"/>
  <c r="V13" i="3"/>
  <c r="V12" i="3"/>
  <c r="V11" i="3"/>
  <c r="V10" i="3"/>
  <c r="V9" i="3"/>
  <c r="V8" i="3"/>
  <c r="V7" i="3"/>
  <c r="U14" i="3"/>
  <c r="U13" i="3"/>
  <c r="U12" i="3"/>
  <c r="U11" i="3"/>
  <c r="U10" i="3"/>
  <c r="U9" i="3"/>
  <c r="U8" i="3"/>
  <c r="U7" i="3"/>
  <c r="T14" i="3"/>
  <c r="T13" i="3"/>
  <c r="T12" i="3"/>
  <c r="T11" i="3"/>
  <c r="T10" i="3"/>
  <c r="T9" i="3"/>
  <c r="T8" i="3"/>
  <c r="T7" i="3"/>
  <c r="S14" i="3"/>
  <c r="S13" i="3"/>
  <c r="S12" i="3"/>
  <c r="S11" i="3"/>
  <c r="S10" i="3"/>
  <c r="S9" i="3"/>
  <c r="S8" i="3"/>
  <c r="S7" i="3"/>
  <c r="R14" i="3"/>
  <c r="R13" i="3"/>
  <c r="R12" i="3"/>
  <c r="R11" i="3"/>
  <c r="R10" i="3"/>
  <c r="R9" i="3"/>
  <c r="R8" i="3"/>
  <c r="R7" i="3"/>
  <c r="Q14" i="3"/>
  <c r="Q13" i="3"/>
  <c r="Q12" i="3"/>
  <c r="Q11" i="3"/>
  <c r="Q10" i="3"/>
  <c r="Q9" i="3"/>
  <c r="Q8" i="3"/>
  <c r="Q7" i="3"/>
  <c r="P14" i="3"/>
  <c r="P13" i="3"/>
  <c r="P12" i="3"/>
  <c r="P11" i="3"/>
  <c r="P10" i="3"/>
  <c r="P9" i="3"/>
  <c r="P8" i="3"/>
  <c r="P7" i="3"/>
  <c r="O7" i="3"/>
  <c r="O8" i="3"/>
  <c r="O9" i="3"/>
  <c r="O10" i="3"/>
  <c r="O11" i="3"/>
  <c r="O12" i="3"/>
  <c r="O13" i="3"/>
  <c r="O14" i="3"/>
  <c r="C14" i="3"/>
  <c r="C7" i="3"/>
  <c r="C15" i="3" s="1"/>
  <c r="C8" i="3"/>
  <c r="C10" i="3"/>
  <c r="C11" i="3"/>
  <c r="C12" i="3"/>
  <c r="C13" i="3"/>
  <c r="M8" i="4"/>
  <c r="K14" i="4" s="1"/>
  <c r="I16" i="4"/>
  <c r="D25" i="6"/>
  <c r="AA12" i="3" l="1"/>
  <c r="AA8" i="3"/>
  <c r="AA13" i="3"/>
  <c r="AA7" i="3"/>
  <c r="AA11" i="3"/>
  <c r="AA14" i="3"/>
  <c r="Q15" i="3"/>
  <c r="R15" i="3"/>
  <c r="S15" i="3"/>
  <c r="T15" i="3"/>
  <c r="V15" i="3"/>
  <c r="AA9" i="3"/>
  <c r="O15" i="3"/>
  <c r="Z15" i="3"/>
  <c r="U15" i="3"/>
  <c r="P15" i="3"/>
  <c r="W15" i="3"/>
  <c r="X15" i="3"/>
  <c r="Y15" i="3"/>
  <c r="I12" i="3"/>
  <c r="I11" i="3"/>
  <c r="I8" i="3"/>
  <c r="P20" i="4"/>
  <c r="Q18" i="4"/>
  <c r="E15" i="3"/>
  <c r="I9" i="3"/>
  <c r="K13" i="4"/>
  <c r="Q19" i="4"/>
  <c r="P23" i="4"/>
  <c r="G15" i="3"/>
  <c r="I15" i="3" s="1"/>
  <c r="P17" i="4"/>
  <c r="Q15" i="4"/>
  <c r="P19" i="4"/>
  <c r="P12" i="4"/>
  <c r="P14" i="4"/>
  <c r="AA10" i="3"/>
  <c r="Q13" i="4"/>
  <c r="Q20" i="4"/>
  <c r="K21" i="4"/>
  <c r="Q17" i="4"/>
  <c r="P21" i="4"/>
  <c r="P16" i="4"/>
  <c r="Q12" i="4"/>
  <c r="K16" i="4"/>
  <c r="Q21" i="4"/>
  <c r="K15" i="4"/>
  <c r="K8" i="4" s="1"/>
  <c r="K17" i="4"/>
  <c r="P22" i="4"/>
  <c r="K12" i="4"/>
  <c r="K18" i="4"/>
  <c r="Q23" i="4"/>
  <c r="K19" i="4"/>
  <c r="Q14" i="4"/>
  <c r="I10" i="3"/>
  <c r="K20" i="4"/>
  <c r="P13" i="4"/>
  <c r="K23" i="4"/>
  <c r="Q22" i="4"/>
  <c r="K22" i="4"/>
  <c r="P15" i="4"/>
  <c r="Q16" i="4"/>
  <c r="P18" i="4"/>
  <c r="E3" i="3" l="1"/>
  <c r="AA1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Colville</author>
  </authors>
  <commentList>
    <comment ref="K8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Info only for testing.
The report date on the report sheet comes from Full using index</t>
        </r>
      </text>
    </comment>
    <comment ref="O11" authorId="0" shapeId="0" xr:uid="{00000000-0006-0000-0600-000002000000}">
      <text>
        <r>
          <rPr>
            <b/>
            <sz val="8"/>
            <color indexed="81"/>
            <rFont val="Tahoma"/>
            <family val="2"/>
          </rPr>
          <t>This was original date list. But it required manual change each year for the date. Replaced with =NOW concept</t>
        </r>
      </text>
    </comment>
    <comment ref="S11" authorId="0" shapeId="0" xr:uid="{00000000-0006-0000-0600-000003000000}">
      <text>
        <r>
          <rPr>
            <b/>
            <sz val="8"/>
            <color indexed="81"/>
            <rFont val="Tahoma"/>
            <family val="2"/>
          </rPr>
          <t>This was the original date list. But it required manual change each year for the date. Replaced with =NOW concept</t>
        </r>
      </text>
    </comment>
  </commentList>
</comments>
</file>

<file path=xl/sharedStrings.xml><?xml version="1.0" encoding="utf-8"?>
<sst xmlns="http://schemas.openxmlformats.org/spreadsheetml/2006/main" count="148" uniqueCount="94">
  <si>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</si>
  <si>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</si>
  <si>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</si>
  <si>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</si>
  <si>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</si>
  <si>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</si>
  <si>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</si>
  <si>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</si>
  <si>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</si>
  <si>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</si>
  <si>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</si>
  <si>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</si>
  <si>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</si>
  <si>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Expense1</t>
  </si>
  <si>
    <t>Expense2</t>
  </si>
  <si>
    <t>Expense3</t>
  </si>
  <si>
    <t>Expense4</t>
  </si>
  <si>
    <t>Expense5</t>
  </si>
  <si>
    <t>Expense6</t>
  </si>
  <si>
    <t>Expense7</t>
  </si>
  <si>
    <t>Expense8</t>
  </si>
  <si>
    <t>Annual Budget</t>
  </si>
  <si>
    <t>Actual CM</t>
  </si>
  <si>
    <t>Actual YTD</t>
  </si>
  <si>
    <t>Budget Balance</t>
  </si>
  <si>
    <t>Month.List</t>
  </si>
  <si>
    <t>Month.Hold</t>
  </si>
  <si>
    <t>Month.Choice</t>
  </si>
  <si>
    <t>FullDate</t>
  </si>
  <si>
    <t>Instructions</t>
  </si>
  <si>
    <t>Each month:</t>
  </si>
  <si>
    <t>Budget</t>
  </si>
  <si>
    <t>Actual</t>
  </si>
  <si>
    <t>Budget Report</t>
  </si>
  <si>
    <t>Actual numbers are entered here monthly. The data entry can be either manually</t>
  </si>
  <si>
    <t>or via download or link to the source program.</t>
  </si>
  <si>
    <t>This is a demo file, so the data is entered for the full year. In the real world, the remaining months</t>
  </si>
  <si>
    <t>of the year would be blank (or zeros).</t>
  </si>
  <si>
    <t>One advantage of this type of reporting is that say, in August, you need to revised some numbers</t>
  </si>
  <si>
    <t>for June and July and re-print the report. You would simpy change the actual numbers here,</t>
  </si>
  <si>
    <t>click on the date in the Report sheet print and your done. Repeat for July and August.</t>
  </si>
  <si>
    <t>After the data is changed total time to redo and print the reports is now one click of the mouse.</t>
  </si>
  <si>
    <t>FullDate.Choice</t>
  </si>
  <si>
    <t>=NOW()</t>
  </si>
  <si>
    <t>FullDate1</t>
  </si>
  <si>
    <t>YearNow</t>
  </si>
  <si>
    <t>Budget numbers are input here at budget time and revised as necessary.</t>
  </si>
  <si>
    <t>The budget can be simple, similar to this demo or very large and complex</t>
  </si>
  <si>
    <t>spanning many worksheets or files.</t>
  </si>
  <si>
    <t>National Services Health Centers</t>
  </si>
  <si>
    <t>What this file does</t>
  </si>
  <si>
    <r>
      <t xml:space="preserve">Click the   </t>
    </r>
    <r>
      <rPr>
        <b/>
        <sz val="10"/>
        <color indexed="12"/>
        <rFont val="Arial"/>
        <family val="2"/>
      </rPr>
      <t>Report</t>
    </r>
    <r>
      <rPr>
        <b/>
        <sz val="9"/>
        <color indexed="12"/>
        <rFont val="Arial"/>
        <family val="2"/>
      </rPr>
      <t xml:space="preserve">    Worksheet Tab to Continue</t>
    </r>
  </si>
  <si>
    <t>Demonstration for Educational Purposes</t>
  </si>
  <si>
    <r>
      <t xml:space="preserve">Quick Notes for the </t>
    </r>
    <r>
      <rPr>
        <b/>
        <sz val="9.9"/>
        <color indexed="12"/>
        <rFont val="Arial"/>
        <family val="2"/>
      </rPr>
      <t>=OFFSET</t>
    </r>
    <r>
      <rPr>
        <b/>
        <sz val="9"/>
        <color indexed="12"/>
        <rFont val="Arial"/>
        <family val="2"/>
      </rPr>
      <t xml:space="preserve"> Function</t>
    </r>
  </si>
  <si>
    <t>Place OFFSET inside of SUM to reference the First and Last cell in the sum range</t>
  </si>
  <si>
    <t>The Colon seperator in the SUM function</t>
  </si>
  <si>
    <r>
      <t>Zero Rows</t>
    </r>
    <r>
      <rPr>
        <b/>
        <sz val="12"/>
        <color indexed="8"/>
        <rFont val="Arial"/>
        <family val="2"/>
      </rPr>
      <t xml:space="preserve">, </t>
    </r>
    <r>
      <rPr>
        <sz val="9"/>
        <color indexed="8"/>
        <rFont val="Arial"/>
        <family val="2"/>
      </rPr>
      <t>"x" Columns</t>
    </r>
    <r>
      <rPr>
        <b/>
        <sz val="12"/>
        <color indexed="8"/>
        <rFont val="Arial"/>
        <family val="2"/>
      </rPr>
      <t>,</t>
    </r>
    <r>
      <rPr>
        <sz val="9"/>
        <color indexed="8"/>
        <rFont val="Arial"/>
        <family val="2"/>
      </rPr>
      <t xml:space="preserve"> Height</t>
    </r>
    <r>
      <rPr>
        <b/>
        <sz val="12"/>
        <color indexed="8"/>
        <rFont val="Arial"/>
        <family val="2"/>
      </rPr>
      <t>,</t>
    </r>
    <r>
      <rPr>
        <sz val="9"/>
        <color indexed="8"/>
        <rFont val="Arial"/>
        <family val="2"/>
      </rPr>
      <t xml:space="preserve"> Row -- Height and Row are 1 as we are referring to a cell and not a range</t>
    </r>
  </si>
  <si>
    <r>
      <t xml:space="preserve">Colon </t>
    </r>
    <r>
      <rPr>
        <b/>
        <sz val="12"/>
        <color indexed="8"/>
        <rFont val="Arial"/>
        <family val="2"/>
      </rPr>
      <t>:</t>
    </r>
  </si>
  <si>
    <t>What this function does:</t>
  </si>
  <si>
    <t>Month.Hold is the month number in the date (Ex: April = 4)</t>
  </si>
  <si>
    <r>
      <t xml:space="preserve">Sum </t>
    </r>
    <r>
      <rPr>
        <b/>
        <i/>
        <sz val="12"/>
        <color indexed="8"/>
        <rFont val="Arial"/>
        <family val="2"/>
      </rPr>
      <t>from</t>
    </r>
    <r>
      <rPr>
        <sz val="10"/>
        <color indexed="8"/>
        <rFont val="Arial"/>
        <family val="2"/>
      </rPr>
      <t xml:space="preserve"> A7 on the Actual Sheet  </t>
    </r>
    <r>
      <rPr>
        <sz val="11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 cell to the right (Jan)</t>
    </r>
  </si>
  <si>
    <r>
      <t xml:space="preserve">to </t>
    </r>
    <r>
      <rPr>
        <sz val="10"/>
        <color indexed="8"/>
        <rFont val="Arial"/>
        <family val="2"/>
      </rPr>
      <t xml:space="preserve"> the column   </t>
    </r>
    <r>
      <rPr>
        <sz val="11"/>
        <color indexed="8"/>
        <rFont val="Arial"/>
        <family val="2"/>
      </rPr>
      <t>Month.Hold</t>
    </r>
    <r>
      <rPr>
        <sz val="10"/>
        <color indexed="8"/>
        <rFont val="Arial"/>
        <family val="2"/>
      </rPr>
      <t xml:space="preserve">   columns to the right</t>
    </r>
  </si>
  <si>
    <t>Concat for Full Date</t>
  </si>
  <si>
    <t>Excel Presentation Files</t>
  </si>
  <si>
    <t>Provided by:</t>
  </si>
  <si>
    <t>Returns a reference to a range that is a specified number of rows and columns from a cell or</t>
  </si>
  <si>
    <t>range of cells.</t>
  </si>
  <si>
    <t>There are never spaces in formulas or functions.</t>
  </si>
  <si>
    <t>Jim Colville, CPA-Retired, CFE</t>
  </si>
  <si>
    <t>Think of it like this:</t>
  </si>
  <si>
    <t>and 3 columns over is March, so the amount displayed in the current cell</t>
  </si>
  <si>
    <t>would be the March balance.</t>
  </si>
  <si>
    <t>A7 is the starting point, zero is the current row, 3 is three columns over,</t>
  </si>
  <si>
    <t xml:space="preserve">=OFFSET(A7,0,3,1,1)    </t>
  </si>
  <si>
    <t/>
  </si>
  <si>
    <r>
      <t>=SUM(OFFSET(A7,0,</t>
    </r>
    <r>
      <rPr>
        <b/>
        <sz val="11"/>
        <color rgb="FFFF0000"/>
        <rFont val="Arial"/>
        <family val="2"/>
      </rPr>
      <t>1</t>
    </r>
    <r>
      <rPr>
        <b/>
        <sz val="10"/>
        <color indexed="8"/>
        <rFont val="Arial"/>
        <family val="2"/>
      </rPr>
      <t>,1,1  :  OFFSET(A7,0,</t>
    </r>
    <r>
      <rPr>
        <b/>
        <sz val="10"/>
        <color rgb="FFFF0000"/>
        <rFont val="Arial"/>
        <family val="2"/>
      </rPr>
      <t>3</t>
    </r>
    <r>
      <rPr>
        <b/>
        <sz val="10"/>
        <color indexed="8"/>
        <rFont val="Arial"/>
        <family val="2"/>
      </rPr>
      <t>,1,1)                 Again, ignore the trailing  1,1</t>
    </r>
  </si>
  <si>
    <r>
      <t>Let's SUM Jan (</t>
    </r>
    <r>
      <rPr>
        <b/>
        <sz val="10"/>
        <color rgb="FFFF0000"/>
        <rFont val="Arial"/>
        <family val="2"/>
      </rPr>
      <t>1</t>
    </r>
    <r>
      <rPr>
        <b/>
        <sz val="10"/>
        <color indexed="8"/>
        <rFont val="Arial"/>
        <family val="2"/>
      </rPr>
      <t>) through Mar (</t>
    </r>
    <r>
      <rPr>
        <b/>
        <sz val="11"/>
        <color rgb="FFFF0000"/>
        <rFont val="Arial"/>
        <family val="2"/>
      </rPr>
      <t>3</t>
    </r>
    <r>
      <rPr>
        <b/>
        <sz val="10"/>
        <color indexed="8"/>
        <rFont val="Arial"/>
        <family val="2"/>
      </rPr>
      <t>):</t>
    </r>
  </si>
  <si>
    <r>
      <t xml:space="preserve">=OFFSET(Reference,Rows,Col,Height,Width)                      </t>
    </r>
    <r>
      <rPr>
        <sz val="10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 Spaces may be shown on this page for clarity.</t>
    </r>
  </si>
  <si>
    <t>Start with A7 the current row (0), the third column,  1, 1 )   ignore the trailing 1,1 for now</t>
  </si>
  <si>
    <t>Now let's get specific to this file:</t>
  </si>
  <si>
    <r>
      <t>The formula in Cell G7 on Report worksheet</t>
    </r>
    <r>
      <rPr>
        <b/>
        <sz val="11"/>
        <color indexed="8"/>
        <rFont val="Arial"/>
        <family val="2"/>
      </rPr>
      <t>:</t>
    </r>
  </si>
  <si>
    <t>Note the Colon seperator in the SUM function</t>
  </si>
  <si>
    <t>The formula refers to cell A7 on the Actual  worksheet</t>
  </si>
  <si>
    <r>
      <rPr>
        <b/>
        <sz val="9.9"/>
        <color indexed="8"/>
        <rFont val="Arial"/>
        <family val="2"/>
      </rPr>
      <t>Month.Hold</t>
    </r>
    <r>
      <rPr>
        <sz val="9"/>
        <color indexed="8"/>
        <rFont val="Arial"/>
        <family val="2"/>
      </rPr>
      <t xml:space="preserve"> is holding the month number determined by the drop down on the Report worksheet</t>
    </r>
  </si>
  <si>
    <t>Stage</t>
  </si>
  <si>
    <r>
      <t xml:space="preserve">This worksheet is the holding </t>
    </r>
    <r>
      <rPr>
        <b/>
        <sz val="10"/>
        <rFont val="Arial"/>
        <family val="2"/>
      </rPr>
      <t>(staging)</t>
    </r>
    <r>
      <rPr>
        <sz val="10"/>
        <rFont val="Arial"/>
        <family val="2"/>
      </rPr>
      <t xml:space="preserve"> area for the drop down information</t>
    </r>
  </si>
  <si>
    <t>in the Report  Worksheet</t>
  </si>
  <si>
    <t>budgeted amounts month-by-month for the rest of the year.</t>
  </si>
  <si>
    <t xml:space="preserve">• </t>
  </si>
  <si>
    <t>•  Enter this month's Actual numbers on the Actual worksheet</t>
  </si>
  <si>
    <t>•  Click and select the current month in the Drop Down</t>
  </si>
  <si>
    <t>•  Shows actual balances-to-date and remaining budget.</t>
  </si>
  <si>
    <t xml:space="preserve">•  Shows actual amounts each month to date, and the </t>
  </si>
  <si>
    <t>Note the trailing 1,1 has been omitted. If not provided, Excel assumes they are zero.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</si>
</sst>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mmm"/>
    <numFmt numFmtId="167" formatCode="mmmm\ d\,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sz val="9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9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11"/>
      <name val="Arial"/>
      <family val="2"/>
    </font>
    <font>
      <b/>
      <sz val="9.9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Arial"/>
      <family val="2"/>
    </font>
    <font>
      <sz val="18"/>
      <name val="Garamond"/>
      <family val="1"/>
    </font>
    <font>
      <sz val="12"/>
      <name val="Garamond"/>
      <family val="1"/>
    </font>
    <font>
      <sz val="14"/>
      <name val="Garamond"/>
      <family val="1"/>
    </font>
    <font>
      <sz val="16"/>
      <name val="Garamond"/>
      <family val="1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9.9"/>
      <color indexed="8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sz val="10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23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23"/>
      </right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9"/>
      </left>
      <right/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9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23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23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3"/>
      </right>
      <top style="thin">
        <color indexed="9"/>
      </top>
      <bottom/>
      <diagonal/>
    </border>
    <border>
      <left style="thin">
        <color indexed="23"/>
      </left>
      <right style="thin">
        <color indexed="9"/>
      </right>
      <top style="thin">
        <color indexed="23"/>
      </top>
      <bottom/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thin">
        <color indexed="23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64"/>
      </right>
      <top style="thin">
        <color indexed="9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 style="thin">
        <color indexed="9"/>
      </right>
      <top style="thin">
        <color indexed="23"/>
      </top>
      <bottom style="thin">
        <color indexed="9"/>
      </bottom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7">
    <xf numFmtId="0" fontId="0" fillId="0" borderId="0" xfId="0"/>
    <xf numFmtId="0" fontId="0" fillId="2" borderId="0" xfId="0" applyFill="1"/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left"/>
    </xf>
    <xf numFmtId="164" fontId="0" fillId="0" borderId="3" xfId="0" applyNumberFormat="1" applyBorder="1" applyAlignment="1">
      <alignment horizontal="left"/>
    </xf>
    <xf numFmtId="164" fontId="0" fillId="0" borderId="4" xfId="0" applyNumberForma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7" fontId="0" fillId="0" borderId="2" xfId="0" applyNumberFormat="1" applyBorder="1" applyAlignment="1">
      <alignment horizontal="left"/>
    </xf>
    <xf numFmtId="167" fontId="0" fillId="0" borderId="3" xfId="0" applyNumberFormat="1" applyBorder="1" applyAlignment="1">
      <alignment horizontal="left"/>
    </xf>
    <xf numFmtId="167" fontId="0" fillId="0" borderId="4" xfId="0" applyNumberFormat="1" applyBorder="1" applyAlignment="1">
      <alignment horizontal="left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/>
    <xf numFmtId="164" fontId="0" fillId="0" borderId="0" xfId="0" applyNumberFormat="1" applyAlignment="1">
      <alignment horizontal="left"/>
    </xf>
    <xf numFmtId="0" fontId="6" fillId="2" borderId="0" xfId="0" applyFont="1" applyFill="1" applyAlignment="1">
      <alignment horizontal="left" indent="2"/>
    </xf>
    <xf numFmtId="0" fontId="7" fillId="3" borderId="0" xfId="0" applyFont="1" applyFill="1"/>
    <xf numFmtId="0" fontId="7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0" fillId="4" borderId="0" xfId="0" applyFill="1"/>
    <xf numFmtId="0" fontId="7" fillId="3" borderId="5" xfId="0" applyFont="1" applyFill="1" applyBorder="1"/>
    <xf numFmtId="0" fontId="7" fillId="3" borderId="6" xfId="0" applyFont="1" applyFill="1" applyBorder="1"/>
    <xf numFmtId="0" fontId="9" fillId="3" borderId="5" xfId="0" applyFont="1" applyFill="1" applyBorder="1"/>
    <xf numFmtId="0" fontId="7" fillId="3" borderId="7" xfId="0" applyFont="1" applyFill="1" applyBorder="1"/>
    <xf numFmtId="165" fontId="7" fillId="3" borderId="0" xfId="1" applyNumberFormat="1" applyFont="1" applyFill="1" applyBorder="1" applyAlignment="1"/>
    <xf numFmtId="165" fontId="7" fillId="3" borderId="8" xfId="1" applyNumberFormat="1" applyFont="1" applyFill="1" applyBorder="1" applyAlignment="1"/>
    <xf numFmtId="165" fontId="7" fillId="3" borderId="9" xfId="1" applyNumberFormat="1" applyFont="1" applyFill="1" applyBorder="1" applyAlignment="1"/>
    <xf numFmtId="165" fontId="7" fillId="3" borderId="10" xfId="1" applyNumberFormat="1" applyFont="1" applyFill="1" applyBorder="1" applyAlignment="1"/>
    <xf numFmtId="0" fontId="8" fillId="3" borderId="11" xfId="0" applyFont="1" applyFill="1" applyBorder="1" applyAlignment="1">
      <alignment horizontal="left"/>
    </xf>
    <xf numFmtId="165" fontId="7" fillId="3" borderId="12" xfId="1" applyNumberFormat="1" applyFont="1" applyFill="1" applyBorder="1" applyAlignment="1"/>
    <xf numFmtId="165" fontId="7" fillId="3" borderId="13" xfId="1" applyNumberFormat="1" applyFont="1" applyFill="1" applyBorder="1" applyAlignment="1"/>
    <xf numFmtId="165" fontId="7" fillId="3" borderId="14" xfId="1" applyNumberFormat="1" applyFont="1" applyFill="1" applyBorder="1" applyAlignment="1"/>
    <xf numFmtId="165" fontId="7" fillId="3" borderId="15" xfId="1" applyNumberFormat="1" applyFont="1" applyFill="1" applyBorder="1" applyAlignment="1"/>
    <xf numFmtId="165" fontId="7" fillId="3" borderId="16" xfId="1" applyNumberFormat="1" applyFont="1" applyFill="1" applyBorder="1" applyAlignment="1"/>
    <xf numFmtId="165" fontId="7" fillId="3" borderId="17" xfId="1" applyNumberFormat="1" applyFont="1" applyFill="1" applyBorder="1" applyAlignment="1"/>
    <xf numFmtId="165" fontId="7" fillId="3" borderId="18" xfId="1" applyNumberFormat="1" applyFont="1" applyFill="1" applyBorder="1" applyAlignment="1"/>
    <xf numFmtId="165" fontId="7" fillId="3" borderId="19" xfId="1" applyNumberFormat="1" applyFont="1" applyFill="1" applyBorder="1" applyAlignment="1"/>
    <xf numFmtId="0" fontId="10" fillId="3" borderId="20" xfId="0" applyFont="1" applyFill="1" applyBorder="1" applyAlignment="1">
      <alignment horizontal="left"/>
    </xf>
    <xf numFmtId="0" fontId="11" fillId="3" borderId="21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9" xfId="0" applyFont="1" applyFill="1" applyBorder="1"/>
    <xf numFmtId="0" fontId="7" fillId="3" borderId="10" xfId="0" applyFont="1" applyFill="1" applyBorder="1"/>
    <xf numFmtId="0" fontId="7" fillId="3" borderId="23" xfId="0" applyFont="1" applyFill="1" applyBorder="1"/>
    <xf numFmtId="0" fontId="7" fillId="3" borderId="24" xfId="0" applyFont="1" applyFill="1" applyBorder="1"/>
    <xf numFmtId="0" fontId="7" fillId="3" borderId="25" xfId="0" applyFont="1" applyFill="1" applyBorder="1"/>
    <xf numFmtId="0" fontId="2" fillId="4" borderId="0" xfId="0" applyFont="1" applyFill="1"/>
    <xf numFmtId="165" fontId="0" fillId="4" borderId="0" xfId="0" applyNumberFormat="1" applyFill="1"/>
    <xf numFmtId="0" fontId="0" fillId="4" borderId="0" xfId="0" applyFill="1" applyAlignment="1">
      <alignment horizontal="center"/>
    </xf>
    <xf numFmtId="0" fontId="0" fillId="4" borderId="26" xfId="0" applyFill="1" applyBorder="1"/>
    <xf numFmtId="0" fontId="12" fillId="3" borderId="11" xfId="0" applyFont="1" applyFill="1" applyBorder="1" applyAlignment="1">
      <alignment horizontal="left"/>
    </xf>
    <xf numFmtId="0" fontId="7" fillId="3" borderId="13" xfId="0" applyFont="1" applyFill="1" applyBorder="1"/>
    <xf numFmtId="0" fontId="7" fillId="3" borderId="14" xfId="0" applyFont="1" applyFill="1" applyBorder="1"/>
    <xf numFmtId="0" fontId="7" fillId="3" borderId="16" xfId="0" applyFont="1" applyFill="1" applyBorder="1"/>
    <xf numFmtId="0" fontId="7" fillId="3" borderId="18" xfId="0" applyFont="1" applyFill="1" applyBorder="1"/>
    <xf numFmtId="0" fontId="7" fillId="3" borderId="19" xfId="0" applyFont="1" applyFill="1" applyBorder="1"/>
    <xf numFmtId="0" fontId="13" fillId="3" borderId="20" xfId="0" applyFont="1" applyFill="1" applyBorder="1" applyAlignment="1">
      <alignment horizontal="left"/>
    </xf>
    <xf numFmtId="0" fontId="14" fillId="3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3" fillId="2" borderId="0" xfId="0" applyFont="1" applyFill="1"/>
    <xf numFmtId="0" fontId="15" fillId="3" borderId="12" xfId="0" applyFont="1" applyFill="1" applyBorder="1" applyAlignment="1">
      <alignment horizontal="left" indent="1"/>
    </xf>
    <xf numFmtId="0" fontId="7" fillId="3" borderId="15" xfId="0" applyFont="1" applyFill="1" applyBorder="1" applyAlignment="1">
      <alignment horizontal="left" indent="1"/>
    </xf>
    <xf numFmtId="0" fontId="7" fillId="3" borderId="17" xfId="0" applyFont="1" applyFill="1" applyBorder="1" applyAlignment="1">
      <alignment horizontal="left" indent="1"/>
    </xf>
    <xf numFmtId="165" fontId="7" fillId="3" borderId="12" xfId="1" applyNumberFormat="1" applyFont="1" applyFill="1" applyBorder="1" applyAlignment="1" applyProtection="1">
      <protection locked="0" hidden="1"/>
    </xf>
    <xf numFmtId="165" fontId="7" fillId="3" borderId="13" xfId="1" applyNumberFormat="1" applyFont="1" applyFill="1" applyBorder="1" applyAlignment="1" applyProtection="1">
      <protection locked="0" hidden="1"/>
    </xf>
    <xf numFmtId="165" fontId="7" fillId="3" borderId="15" xfId="1" applyNumberFormat="1" applyFont="1" applyFill="1" applyBorder="1" applyAlignment="1" applyProtection="1">
      <protection locked="0" hidden="1"/>
    </xf>
    <xf numFmtId="165" fontId="7" fillId="3" borderId="0" xfId="1" applyNumberFormat="1" applyFont="1" applyFill="1" applyBorder="1" applyAlignment="1" applyProtection="1">
      <protection locked="0" hidden="1"/>
    </xf>
    <xf numFmtId="165" fontId="7" fillId="3" borderId="17" xfId="1" applyNumberFormat="1" applyFont="1" applyFill="1" applyBorder="1" applyAlignment="1" applyProtection="1">
      <protection locked="0" hidden="1"/>
    </xf>
    <xf numFmtId="165" fontId="7" fillId="3" borderId="18" xfId="1" applyNumberFormat="1" applyFont="1" applyFill="1" applyBorder="1" applyAlignment="1" applyProtection="1">
      <protection locked="0" hidden="1"/>
    </xf>
    <xf numFmtId="0" fontId="0" fillId="4" borderId="0" xfId="0" applyFill="1" applyProtection="1">
      <protection locked="0"/>
    </xf>
    <xf numFmtId="0" fontId="0" fillId="4" borderId="27" xfId="0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28" xfId="0" applyBorder="1" applyProtection="1"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0" fillId="0" borderId="29" xfId="0" applyBorder="1" applyProtection="1">
      <protection locked="0"/>
    </xf>
    <xf numFmtId="0" fontId="0" fillId="0" borderId="0" xfId="0" applyProtection="1">
      <protection locked="0"/>
    </xf>
    <xf numFmtId="0" fontId="0" fillId="4" borderId="26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0" fillId="0" borderId="32" xfId="0" applyBorder="1" applyProtection="1">
      <protection locked="0"/>
    </xf>
    <xf numFmtId="164" fontId="0" fillId="0" borderId="33" xfId="0" applyNumberFormat="1" applyBorder="1" applyAlignment="1" applyProtection="1">
      <alignment horizontal="centerContinuous"/>
      <protection locked="0"/>
    </xf>
    <xf numFmtId="164" fontId="0" fillId="0" borderId="34" xfId="0" applyNumberFormat="1" applyBorder="1" applyAlignment="1" applyProtection="1">
      <alignment horizontal="centerContinuous"/>
      <protection locked="0"/>
    </xf>
    <xf numFmtId="164" fontId="6" fillId="0" borderId="34" xfId="0" applyNumberFormat="1" applyFont="1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Continuous"/>
      <protection locked="0"/>
    </xf>
    <xf numFmtId="164" fontId="0" fillId="4" borderId="26" xfId="0" applyNumberFormat="1" applyFill="1" applyBorder="1" applyAlignment="1" applyProtection="1">
      <alignment horizontal="centerContinuous"/>
      <protection locked="0"/>
    </xf>
    <xf numFmtId="164" fontId="0" fillId="4" borderId="0" xfId="0" applyNumberFormat="1" applyFill="1" applyAlignment="1" applyProtection="1">
      <alignment horizontal="centerContinuous"/>
      <protection locked="0"/>
    </xf>
    <xf numFmtId="0" fontId="0" fillId="4" borderId="35" xfId="0" applyFill="1" applyBorder="1" applyAlignment="1" applyProtection="1">
      <alignment horizontal="center"/>
      <protection locked="0"/>
    </xf>
    <xf numFmtId="0" fontId="0" fillId="4" borderId="36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2" fillId="4" borderId="21" xfId="0" applyFont="1" applyFill="1" applyBorder="1" applyAlignment="1" applyProtection="1">
      <alignment horizontal="center" wrapText="1"/>
      <protection locked="0"/>
    </xf>
    <xf numFmtId="0" fontId="2" fillId="4" borderId="21" xfId="0" applyFont="1" applyFill="1" applyBorder="1" applyProtection="1">
      <protection locked="0"/>
    </xf>
    <xf numFmtId="0" fontId="2" fillId="4" borderId="37" xfId="0" applyFont="1" applyFill="1" applyBorder="1" applyAlignment="1" applyProtection="1">
      <alignment horizontal="center" wrapText="1"/>
      <protection locked="0"/>
    </xf>
    <xf numFmtId="0" fontId="7" fillId="3" borderId="7" xfId="0" applyFont="1" applyFill="1" applyBorder="1" applyProtection="1">
      <protection locked="0"/>
    </xf>
    <xf numFmtId="166" fontId="11" fillId="3" borderId="21" xfId="0" applyNumberFormat="1" applyFont="1" applyFill="1" applyBorder="1" applyAlignment="1" applyProtection="1">
      <alignment horizontal="center"/>
      <protection locked="0"/>
    </xf>
    <xf numFmtId="0" fontId="11" fillId="3" borderId="22" xfId="0" applyFont="1" applyFill="1" applyBorder="1" applyAlignment="1" applyProtection="1">
      <alignment horizontal="center"/>
      <protection locked="0"/>
    </xf>
    <xf numFmtId="0" fontId="0" fillId="4" borderId="11" xfId="0" applyFill="1" applyBorder="1" applyProtection="1">
      <protection locked="0"/>
    </xf>
    <xf numFmtId="165" fontId="0" fillId="4" borderId="0" xfId="1" quotePrefix="1" applyNumberFormat="1" applyFont="1" applyFill="1" applyBorder="1" applyAlignment="1" applyProtection="1">
      <alignment horizontal="center"/>
      <protection locked="0"/>
    </xf>
    <xf numFmtId="165" fontId="0" fillId="4" borderId="0" xfId="1" applyNumberFormat="1" applyFont="1" applyFill="1" applyBorder="1" applyProtection="1">
      <protection locked="0"/>
    </xf>
    <xf numFmtId="165" fontId="0" fillId="4" borderId="38" xfId="1" applyNumberFormat="1" applyFont="1" applyFill="1" applyBorder="1" applyAlignment="1" applyProtection="1">
      <alignment horizontal="center"/>
      <protection locked="0"/>
    </xf>
    <xf numFmtId="0" fontId="8" fillId="3" borderId="11" xfId="0" applyFont="1" applyFill="1" applyBorder="1" applyAlignment="1" applyProtection="1">
      <alignment horizontal="left"/>
      <protection locked="0"/>
    </xf>
    <xf numFmtId="165" fontId="7" fillId="3" borderId="8" xfId="1" applyNumberFormat="1" applyFont="1" applyFill="1" applyBorder="1" applyAlignment="1" applyProtection="1">
      <protection locked="0"/>
    </xf>
    <xf numFmtId="0" fontId="0" fillId="4" borderId="39" xfId="0" applyFill="1" applyBorder="1" applyProtection="1">
      <protection locked="0"/>
    </xf>
    <xf numFmtId="165" fontId="0" fillId="4" borderId="40" xfId="1" applyNumberFormat="1" applyFont="1" applyFill="1" applyBorder="1" applyAlignment="1" applyProtection="1">
      <alignment horizontal="center"/>
      <protection locked="0"/>
    </xf>
    <xf numFmtId="165" fontId="0" fillId="4" borderId="40" xfId="1" applyNumberFormat="1" applyFont="1" applyFill="1" applyBorder="1" applyProtection="1">
      <protection locked="0"/>
    </xf>
    <xf numFmtId="165" fontId="0" fillId="4" borderId="41" xfId="1" applyNumberFormat="1" applyFont="1" applyFill="1" applyBorder="1" applyAlignment="1" applyProtection="1">
      <alignment horizontal="center"/>
      <protection locked="0"/>
    </xf>
    <xf numFmtId="0" fontId="10" fillId="3" borderId="20" xfId="0" applyFont="1" applyFill="1" applyBorder="1" applyAlignment="1" applyProtection="1">
      <alignment horizontal="left"/>
      <protection locked="0"/>
    </xf>
    <xf numFmtId="165" fontId="7" fillId="3" borderId="9" xfId="1" applyNumberFormat="1" applyFont="1" applyFill="1" applyBorder="1" applyAlignment="1" applyProtection="1">
      <protection locked="0"/>
    </xf>
    <xf numFmtId="165" fontId="7" fillId="3" borderId="10" xfId="1" applyNumberFormat="1" applyFont="1" applyFill="1" applyBorder="1" applyAlignment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165" fontId="0" fillId="4" borderId="0" xfId="0" applyNumberFormat="1" applyFill="1" applyProtection="1">
      <protection locked="0"/>
    </xf>
    <xf numFmtId="165" fontId="0" fillId="4" borderId="42" xfId="1" quotePrefix="1" applyNumberFormat="1" applyFont="1" applyFill="1" applyBorder="1" applyAlignment="1" applyProtection="1">
      <alignment horizontal="center"/>
      <protection locked="0" hidden="1"/>
    </xf>
    <xf numFmtId="165" fontId="0" fillId="4" borderId="43" xfId="1" applyNumberFormat="1" applyFont="1" applyFill="1" applyBorder="1" applyProtection="1">
      <protection locked="0" hidden="1"/>
    </xf>
    <xf numFmtId="165" fontId="0" fillId="4" borderId="43" xfId="1" quotePrefix="1" applyNumberFormat="1" applyFont="1" applyFill="1" applyBorder="1" applyAlignment="1" applyProtection="1">
      <alignment horizontal="center"/>
      <protection locked="0" hidden="1"/>
    </xf>
    <xf numFmtId="165" fontId="0" fillId="4" borderId="44" xfId="1" applyNumberFormat="1" applyFont="1" applyFill="1" applyBorder="1" applyProtection="1">
      <protection locked="0" hidden="1"/>
    </xf>
    <xf numFmtId="165" fontId="0" fillId="4" borderId="45" xfId="1" quotePrefix="1" applyNumberFormat="1" applyFont="1" applyFill="1" applyBorder="1" applyAlignment="1" applyProtection="1">
      <alignment horizontal="center"/>
      <protection locked="0" hidden="1"/>
    </xf>
    <xf numFmtId="165" fontId="0" fillId="4" borderId="0" xfId="1" applyNumberFormat="1" applyFont="1" applyFill="1" applyBorder="1" applyProtection="1">
      <protection locked="0" hidden="1"/>
    </xf>
    <xf numFmtId="165" fontId="0" fillId="4" borderId="0" xfId="1" quotePrefix="1" applyNumberFormat="1" applyFont="1" applyFill="1" applyBorder="1" applyAlignment="1" applyProtection="1">
      <alignment horizontal="center"/>
      <protection locked="0" hidden="1"/>
    </xf>
    <xf numFmtId="165" fontId="0" fillId="4" borderId="16" xfId="1" applyNumberFormat="1" applyFont="1" applyFill="1" applyBorder="1" applyProtection="1">
      <protection locked="0" hidden="1"/>
    </xf>
    <xf numFmtId="165" fontId="0" fillId="4" borderId="46" xfId="1" quotePrefix="1" applyNumberFormat="1" applyFont="1" applyFill="1" applyBorder="1" applyAlignment="1" applyProtection="1">
      <alignment horizontal="center"/>
      <protection locked="0" hidden="1"/>
    </xf>
    <xf numFmtId="165" fontId="0" fillId="4" borderId="18" xfId="1" applyNumberFormat="1" applyFont="1" applyFill="1" applyBorder="1" applyProtection="1">
      <protection locked="0" hidden="1"/>
    </xf>
    <xf numFmtId="165" fontId="0" fillId="4" borderId="18" xfId="1" quotePrefix="1" applyNumberFormat="1" applyFont="1" applyFill="1" applyBorder="1" applyAlignment="1" applyProtection="1">
      <alignment horizontal="center"/>
      <protection locked="0" hidden="1"/>
    </xf>
    <xf numFmtId="165" fontId="0" fillId="4" borderId="19" xfId="1" applyNumberFormat="1" applyFont="1" applyFill="1" applyBorder="1" applyProtection="1">
      <protection locked="0" hidden="1"/>
    </xf>
    <xf numFmtId="165" fontId="7" fillId="3" borderId="14" xfId="1" applyNumberFormat="1" applyFont="1" applyFill="1" applyBorder="1" applyAlignment="1" applyProtection="1">
      <protection locked="0" hidden="1"/>
    </xf>
    <xf numFmtId="165" fontId="7" fillId="3" borderId="16" xfId="1" applyNumberFormat="1" applyFont="1" applyFill="1" applyBorder="1" applyAlignment="1" applyProtection="1">
      <protection locked="0" hidden="1"/>
    </xf>
    <xf numFmtId="165" fontId="7" fillId="3" borderId="19" xfId="1" applyNumberFormat="1" applyFont="1" applyFill="1" applyBorder="1" applyAlignment="1" applyProtection="1">
      <protection locked="0" hidden="1"/>
    </xf>
    <xf numFmtId="0" fontId="3" fillId="0" borderId="28" xfId="0" applyFont="1" applyBorder="1" applyAlignment="1" applyProtection="1">
      <alignment horizontal="center"/>
      <protection locked="0"/>
    </xf>
    <xf numFmtId="0" fontId="15" fillId="3" borderId="0" xfId="0" applyFont="1" applyFill="1" applyAlignment="1">
      <alignment horizontal="left" indent="1"/>
    </xf>
    <xf numFmtId="0" fontId="7" fillId="3" borderId="47" xfId="0" applyFont="1" applyFill="1" applyBorder="1"/>
    <xf numFmtId="0" fontId="7" fillId="3" borderId="48" xfId="0" applyFont="1" applyFill="1" applyBorder="1"/>
    <xf numFmtId="0" fontId="17" fillId="3" borderId="49" xfId="0" applyFont="1" applyFill="1" applyBorder="1" applyAlignment="1">
      <alignment horizontal="left" indent="3"/>
    </xf>
    <xf numFmtId="0" fontId="0" fillId="5" borderId="10" xfId="0" applyFill="1" applyBorder="1" applyProtection="1">
      <protection locked="0"/>
    </xf>
    <xf numFmtId="0" fontId="0" fillId="5" borderId="50" xfId="0" applyFill="1" applyBorder="1" applyProtection="1">
      <protection locked="0"/>
    </xf>
    <xf numFmtId="0" fontId="0" fillId="4" borderId="0" xfId="0" quotePrefix="1" applyFill="1" applyProtection="1">
      <protection locked="0"/>
    </xf>
    <xf numFmtId="0" fontId="18" fillId="4" borderId="0" xfId="0" applyFont="1" applyFill="1" applyProtection="1">
      <protection locked="0"/>
    </xf>
    <xf numFmtId="0" fontId="0" fillId="2" borderId="0" xfId="0" applyFill="1" applyAlignment="1">
      <alignment vertical="center"/>
    </xf>
    <xf numFmtId="0" fontId="8" fillId="3" borderId="11" xfId="0" applyFont="1" applyFill="1" applyBorder="1" applyAlignment="1">
      <alignment horizontal="left" vertical="center"/>
    </xf>
    <xf numFmtId="0" fontId="17" fillId="3" borderId="49" xfId="0" applyFont="1" applyFill="1" applyBorder="1" applyAlignment="1">
      <alignment horizontal="left" vertical="center" indent="3"/>
    </xf>
    <xf numFmtId="0" fontId="7" fillId="3" borderId="47" xfId="0" applyFont="1" applyFill="1" applyBorder="1" applyAlignment="1">
      <alignment vertical="center"/>
    </xf>
    <xf numFmtId="0" fontId="7" fillId="3" borderId="48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0" fillId="3" borderId="12" xfId="0" applyFont="1" applyFill="1" applyBorder="1" applyAlignment="1">
      <alignment horizontal="left" indent="1"/>
    </xf>
    <xf numFmtId="0" fontId="20" fillId="3" borderId="15" xfId="0" applyFont="1" applyFill="1" applyBorder="1" applyAlignment="1">
      <alignment horizontal="left" indent="1"/>
    </xf>
    <xf numFmtId="0" fontId="15" fillId="3" borderId="15" xfId="0" quotePrefix="1" applyFont="1" applyFill="1" applyBorder="1" applyAlignment="1">
      <alignment horizontal="left" indent="1"/>
    </xf>
    <xf numFmtId="0" fontId="7" fillId="3" borderId="15" xfId="0" applyFont="1" applyFill="1" applyBorder="1" applyAlignment="1">
      <alignment horizontal="left" indent="2"/>
    </xf>
    <xf numFmtId="0" fontId="9" fillId="3" borderId="15" xfId="0" applyFont="1" applyFill="1" applyBorder="1" applyAlignment="1">
      <alignment horizontal="left" indent="3"/>
    </xf>
    <xf numFmtId="0" fontId="6" fillId="2" borderId="0" xfId="0" applyFont="1" applyFill="1"/>
    <xf numFmtId="0" fontId="9" fillId="3" borderId="0" xfId="0" applyFont="1" applyFill="1" applyAlignment="1">
      <alignment horizontal="left" indent="5"/>
    </xf>
    <xf numFmtId="0" fontId="23" fillId="3" borderId="15" xfId="0" applyFont="1" applyFill="1" applyBorder="1" applyAlignment="1">
      <alignment horizontal="left" indent="1"/>
    </xf>
    <xf numFmtId="0" fontId="9" fillId="3" borderId="15" xfId="0" applyFont="1" applyFill="1" applyBorder="1" applyAlignment="1">
      <alignment horizontal="left" indent="5"/>
    </xf>
    <xf numFmtId="164" fontId="0" fillId="0" borderId="2" xfId="0" quotePrefix="1" applyNumberFormat="1" applyBorder="1"/>
    <xf numFmtId="164" fontId="0" fillId="0" borderId="3" xfId="0" applyNumberFormat="1" applyBorder="1"/>
    <xf numFmtId="164" fontId="0" fillId="0" borderId="4" xfId="0" applyNumberFormat="1" applyBorder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8" fillId="0" borderId="0" xfId="0" applyFont="1" applyAlignment="1">
      <alignment horizontal="left"/>
    </xf>
    <xf numFmtId="0" fontId="8" fillId="3" borderId="15" xfId="0" quotePrefix="1" applyFont="1" applyFill="1" applyBorder="1" applyAlignment="1">
      <alignment horizontal="left" indent="1"/>
    </xf>
    <xf numFmtId="0" fontId="8" fillId="3" borderId="15" xfId="0" quotePrefix="1" applyFont="1" applyFill="1" applyBorder="1" applyAlignment="1">
      <alignment horizontal="left" indent="2"/>
    </xf>
    <xf numFmtId="0" fontId="7" fillId="3" borderId="15" xfId="0" quotePrefix="1" applyFont="1" applyFill="1" applyBorder="1" applyAlignment="1">
      <alignment horizontal="left" indent="4"/>
    </xf>
    <xf numFmtId="0" fontId="9" fillId="3" borderId="0" xfId="0" applyFont="1" applyFill="1" applyAlignment="1">
      <alignment horizontal="left" indent="15"/>
    </xf>
    <xf numFmtId="0" fontId="9" fillId="3" borderId="0" xfId="0" applyFont="1" applyFill="1" applyAlignment="1">
      <alignment horizontal="left" indent="2"/>
    </xf>
    <xf numFmtId="0" fontId="9" fillId="3" borderId="15" xfId="0" quotePrefix="1" applyFont="1" applyFill="1" applyBorder="1" applyAlignment="1">
      <alignment horizontal="left" indent="3"/>
    </xf>
    <xf numFmtId="0" fontId="0" fillId="0" borderId="1" xfId="0" quotePrefix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2" fillId="0" borderId="0" xfId="0" applyFont="1"/>
    <xf numFmtId="0" fontId="3" fillId="0" borderId="0" xfId="0" applyFont="1"/>
    <xf numFmtId="0" fontId="33" fillId="4" borderId="0" xfId="0" applyFont="1" applyFill="1" applyAlignment="1" applyProtection="1">
      <alignment horizontal="center"/>
      <protection locked="0" hidden="1"/>
    </xf>
    <xf numFmtId="0" fontId="1" fillId="4" borderId="36" xfId="0" applyFont="1" applyFill="1" applyBorder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Style="combo" dx="22" fmlaLink="Month.Hold" fmlaRange="Month.List" noThreeD="1" sel="6" val="0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Drop" dropStyle="combo" dx="22" fmlaLink="Month.Hold" fmlaRange="Month.List" noThreeD="1" sel="6" val="4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0</xdr:row>
          <xdr:rowOff>47625</xdr:rowOff>
        </xdr:from>
        <xdr:to>
          <xdr:col>10</xdr:col>
          <xdr:colOff>90488</xdr:colOff>
          <xdr:row>2</xdr:row>
          <xdr:rowOff>71438</xdr:rowOff>
        </xdr:to>
        <xdr:grpSp>
          <xdr:nvGrpSpPr>
            <xdr:cNvPr id="1043" name="Group 4">
              <a:extLs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809135" y="47625"/>
              <a:ext cx="1294967" cy="352858"/>
              <a:chOff x="444" y="10"/>
              <a:chExt cx="133" cy="39"/>
            </a:xfrm>
          </xdr:grpSpPr>
          <xdr:sp macro="" textlink="">
            <xdr:nvSpPr>
              <xdr:cNvPr id="1027" name="Button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100-000003040000}"/>
                  </a:ext>
                </a:extLst>
              </xdr:cNvPr>
              <xdr:cNvSpPr/>
            </xdr:nvSpPr>
            <xdr:spPr bwMode="auto">
              <a:xfrm>
                <a:off x="444" y="10"/>
                <a:ext cx="133" cy="3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18288" tIns="0" rIns="0" bIns="0" anchor="ctr" upright="1"/>
              <a:lstStyle/>
              <a:p>
                <a:pPr algn="ctr" rtl="0">
                  <a:defRPr sz="1000"/>
                </a:pPr>
                <a:endParaRPr lang="en-US"/>
              </a:p>
            </xdr:txBody>
          </xdr:sp>
          <xdr:sp macro="" textlink="">
            <xdr:nvSpPr>
              <xdr:cNvPr id="1026" name="Drop Down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100-000002040000}"/>
                  </a:ext>
                </a:extLst>
              </xdr:cNvPr>
              <xdr:cNvSpPr/>
            </xdr:nvSpPr>
            <xdr:spPr bwMode="auto">
              <a:xfrm>
                <a:off x="462" y="19"/>
                <a:ext cx="102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2</xdr:col>
      <xdr:colOff>173615</xdr:colOff>
      <xdr:row>14</xdr:row>
      <xdr:rowOff>0</xdr:rowOff>
    </xdr:from>
    <xdr:to>
      <xdr:col>2</xdr:col>
      <xdr:colOff>749010</xdr:colOff>
      <xdr:row>14</xdr:row>
      <xdr:rowOff>0</xdr:rowOff>
    </xdr:to>
    <xdr:sp macro="" textlink="">
      <xdr:nvSpPr>
        <xdr:cNvPr id="1044" name="Line 5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>
          <a:spLocks noChangeShapeType="1"/>
        </xdr:cNvSpPr>
      </xdr:nvSpPr>
      <xdr:spPr bwMode="auto">
        <a:xfrm>
          <a:off x="1191059" y="2493818"/>
          <a:ext cx="57539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66675</xdr:colOff>
      <xdr:row>14</xdr:row>
      <xdr:rowOff>0</xdr:rowOff>
    </xdr:from>
    <xdr:to>
      <xdr:col>8</xdr:col>
      <xdr:colOff>787976</xdr:colOff>
      <xdr:row>14</xdr:row>
      <xdr:rowOff>0</xdr:rowOff>
    </xdr:to>
    <xdr:sp macro="" textlink="">
      <xdr:nvSpPr>
        <xdr:cNvPr id="1045" name="Line 6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>
          <a:spLocks noChangeShapeType="1"/>
        </xdr:cNvSpPr>
      </xdr:nvSpPr>
      <xdr:spPr bwMode="auto">
        <a:xfrm>
          <a:off x="3837710" y="2493818"/>
          <a:ext cx="721301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100013</xdr:colOff>
          <xdr:row>0</xdr:row>
          <xdr:rowOff>47625</xdr:rowOff>
        </xdr:from>
        <xdr:to>
          <xdr:col>16</xdr:col>
          <xdr:colOff>57150</xdr:colOff>
          <xdr:row>2</xdr:row>
          <xdr:rowOff>71438</xdr:rowOff>
        </xdr:to>
        <xdr:grpSp>
          <xdr:nvGrpSpPr>
            <xdr:cNvPr id="1046" name="Group 8">
              <a:extLs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828127" y="47625"/>
              <a:ext cx="1403205" cy="352858"/>
              <a:chOff x="444" y="10"/>
              <a:chExt cx="133" cy="39"/>
            </a:xfrm>
          </xdr:grpSpPr>
          <xdr:sp macro="" textlink="">
            <xdr:nvSpPr>
              <xdr:cNvPr id="1033" name="Button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100-000009040000}"/>
                  </a:ext>
                </a:extLst>
              </xdr:cNvPr>
              <xdr:cNvSpPr/>
            </xdr:nvSpPr>
            <xdr:spPr bwMode="auto">
              <a:xfrm>
                <a:off x="444" y="10"/>
                <a:ext cx="133" cy="3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18288" tIns="0" rIns="0" bIns="0" anchor="ctr" upright="1"/>
              <a:lstStyle/>
              <a:p>
                <a:pPr algn="ctr" rtl="0">
                  <a:defRPr sz="1000"/>
                </a:pPr>
                <a:endParaRPr lang="en-US"/>
              </a:p>
            </xdr:txBody>
          </xdr:sp>
          <xdr:sp macro="" textlink="">
            <xdr:nvSpPr>
              <xdr:cNvPr id="1034" name="Drop Down 10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100-00000A040000}"/>
                  </a:ext>
                </a:extLst>
              </xdr:cNvPr>
              <xdr:cNvSpPr/>
            </xdr:nvSpPr>
            <xdr:spPr bwMode="auto">
              <a:xfrm>
                <a:off x="462" y="19"/>
                <a:ext cx="102" cy="2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1</xdr:col>
      <xdr:colOff>114300</xdr:colOff>
      <xdr:row>17</xdr:row>
      <xdr:rowOff>76200</xdr:rowOff>
    </xdr:from>
    <xdr:to>
      <xdr:col>8</xdr:col>
      <xdr:colOff>281420</xdr:colOff>
      <xdr:row>20</xdr:row>
      <xdr:rowOff>108240</xdr:rowOff>
    </xdr:to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417368" y="3033280"/>
          <a:ext cx="3635087" cy="4476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71842" dir="2700000" algn="ctr" rotWithShape="0">
            <a:srgbClr val="808080"/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focus of this presentation is the =SUM(OFFSET    )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function in cell 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G7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See the Notes Worksheet for explanation</a:t>
          </a:r>
          <a:endParaRPr lang="en-US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364981</xdr:colOff>
          <xdr:row>17</xdr:row>
          <xdr:rowOff>65809</xdr:rowOff>
        </xdr:from>
        <xdr:to>
          <xdr:col>8</xdr:col>
          <xdr:colOff>350693</xdr:colOff>
          <xdr:row>26</xdr:row>
          <xdr:rowOff>70572</xdr:rowOff>
        </xdr:to>
        <xdr:pic>
          <xdr:nvPicPr>
            <xdr:cNvPr id="4100" name="Picture 2">
              <a:extLst>
                <a:ext uri="{FF2B5EF4-FFF2-40B4-BE49-F238E27FC236}">
                  <a16:creationId xmlns:a16="http://schemas.microsoft.com/office/drawing/2014/main" id="{00000000-0008-0000-0200-0000041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Z$27:$AB$35" spid="_x0000_s417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4981" y="2880014"/>
              <a:ext cx="5488565" cy="146382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45028</xdr:colOff>
          <xdr:row>16</xdr:row>
          <xdr:rowOff>145472</xdr:rowOff>
        </xdr:from>
        <xdr:to>
          <xdr:col>9</xdr:col>
          <xdr:colOff>297441</xdr:colOff>
          <xdr:row>30</xdr:row>
          <xdr:rowOff>69272</xdr:rowOff>
        </xdr:to>
        <xdr:pic>
          <xdr:nvPicPr>
            <xdr:cNvPr id="5124" name="Picture 1">
              <a:extLst>
                <a:ext uri="{FF2B5EF4-FFF2-40B4-BE49-F238E27FC236}">
                  <a16:creationId xmlns:a16="http://schemas.microsoft.com/office/drawing/2014/main" id="{00000000-0008-0000-0300-00000414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U$20:$W$32" spid="_x0000_s519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5028" y="2795154"/>
              <a:ext cx="6309448" cy="225309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37</xdr:row>
      <xdr:rowOff>33338</xdr:rowOff>
    </xdr:from>
    <xdr:to>
      <xdr:col>0</xdr:col>
      <xdr:colOff>180975</xdr:colOff>
      <xdr:row>39</xdr:row>
      <xdr:rowOff>71438</xdr:rowOff>
    </xdr:to>
    <xdr:sp macro="" textlink="">
      <xdr:nvSpPr>
        <xdr:cNvPr id="6156" name="Line 2">
          <a:extLst>
            <a:ext uri="{FF2B5EF4-FFF2-40B4-BE49-F238E27FC236}">
              <a16:creationId xmlns:a16="http://schemas.microsoft.com/office/drawing/2014/main" id="{00000000-0008-0000-0500-00000C180000}"/>
            </a:ext>
          </a:extLst>
        </xdr:cNvPr>
        <xdr:cNvSpPr>
          <a:spLocks noChangeShapeType="1"/>
        </xdr:cNvSpPr>
      </xdr:nvSpPr>
      <xdr:spPr bwMode="auto">
        <a:xfrm>
          <a:off x="180975" y="3871913"/>
          <a:ext cx="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47</xdr:row>
      <xdr:rowOff>28575</xdr:rowOff>
    </xdr:from>
    <xdr:to>
      <xdr:col>6</xdr:col>
      <xdr:colOff>1047651</xdr:colOff>
      <xdr:row>53</xdr:row>
      <xdr:rowOff>20348</xdr:rowOff>
    </xdr:to>
    <xdr:sp macro="" textlink="">
      <xdr:nvSpPr>
        <xdr:cNvPr id="6147" name="Text Box 3">
          <a:extLst>
            <a:ext uri="{FF2B5EF4-FFF2-40B4-BE49-F238E27FC236}">
              <a16:creationId xmlns:a16="http://schemas.microsoft.com/office/drawing/2014/main" id="{00000000-0008-0000-0500-000003180000}"/>
            </a:ext>
          </a:extLst>
        </xdr:cNvPr>
        <xdr:cNvSpPr txBox="1">
          <a:spLocks noChangeArrowheads="1"/>
        </xdr:cNvSpPr>
      </xdr:nvSpPr>
      <xdr:spPr bwMode="auto">
        <a:xfrm>
          <a:off x="1406236" y="5346989"/>
          <a:ext cx="3723409" cy="9741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=SUM ( Jan     </a:t>
          </a:r>
          <a:r>
            <a:rPr lang="en-US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Mar )</a:t>
          </a:r>
        </a:p>
        <a:p>
          <a:pPr algn="l" rtl="0"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=SUM ( Col 1  </a:t>
          </a:r>
          <a:r>
            <a:rPr lang="en-US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   Col 3  )</a:t>
          </a:r>
          <a:endParaRPr lang="en-US"/>
        </a:p>
      </xdr:txBody>
    </xdr:sp>
    <xdr:clientData/>
  </xdr:twoCellAnchor>
  <xdr:twoCellAnchor>
    <xdr:from>
      <xdr:col>3</xdr:col>
      <xdr:colOff>19050</xdr:colOff>
      <xdr:row>45</xdr:row>
      <xdr:rowOff>28575</xdr:rowOff>
    </xdr:from>
    <xdr:to>
      <xdr:col>6</xdr:col>
      <xdr:colOff>647626</xdr:colOff>
      <xdr:row>46</xdr:row>
      <xdr:rowOff>75800</xdr:rowOff>
    </xdr:to>
    <xdr:sp macro="" textlink="">
      <xdr:nvSpPr>
        <xdr:cNvPr id="6148" name="Text Box 4">
          <a:extLst>
            <a:ext uri="{FF2B5EF4-FFF2-40B4-BE49-F238E27FC236}">
              <a16:creationId xmlns:a16="http://schemas.microsoft.com/office/drawing/2014/main" id="{00000000-0008-0000-0500-000004180000}"/>
            </a:ext>
          </a:extLst>
        </xdr:cNvPr>
        <xdr:cNvSpPr txBox="1">
          <a:spLocks noChangeArrowheads="1"/>
        </xdr:cNvSpPr>
      </xdr:nvSpPr>
      <xdr:spPr bwMode="auto">
        <a:xfrm>
          <a:off x="1409700" y="4991100"/>
          <a:ext cx="299085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Think of it doing one these in "pseudo" talk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/>
        </a:p>
      </xdr:txBody>
    </xdr:sp>
    <xdr:clientData/>
  </xdr:twoCellAnchor>
  <xdr:twoCellAnchor>
    <xdr:from>
      <xdr:col>9</xdr:col>
      <xdr:colOff>228600</xdr:colOff>
      <xdr:row>37</xdr:row>
      <xdr:rowOff>28575</xdr:rowOff>
    </xdr:from>
    <xdr:to>
      <xdr:col>9</xdr:col>
      <xdr:colOff>228600</xdr:colOff>
      <xdr:row>39</xdr:row>
      <xdr:rowOff>66675</xdr:rowOff>
    </xdr:to>
    <xdr:sp macro="" textlink="">
      <xdr:nvSpPr>
        <xdr:cNvPr id="6159" name="Line 5">
          <a:extLst>
            <a:ext uri="{FF2B5EF4-FFF2-40B4-BE49-F238E27FC236}">
              <a16:creationId xmlns:a16="http://schemas.microsoft.com/office/drawing/2014/main" id="{00000000-0008-0000-0500-00000F180000}"/>
            </a:ext>
          </a:extLst>
        </xdr:cNvPr>
        <xdr:cNvSpPr>
          <a:spLocks noChangeShapeType="1"/>
        </xdr:cNvSpPr>
      </xdr:nvSpPr>
      <xdr:spPr bwMode="auto">
        <a:xfrm>
          <a:off x="8524875" y="3867150"/>
          <a:ext cx="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587519</xdr:colOff>
      <xdr:row>19</xdr:row>
      <xdr:rowOff>6927</xdr:rowOff>
    </xdr:from>
    <xdr:to>
      <xdr:col>6</xdr:col>
      <xdr:colOff>64943</xdr:colOff>
      <xdr:row>19</xdr:row>
      <xdr:rowOff>125557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ShapeType="1"/>
        </xdr:cNvSpPr>
      </xdr:nvSpPr>
      <xdr:spPr bwMode="auto">
        <a:xfrm flipH="1" flipV="1">
          <a:off x="3354099" y="3085234"/>
          <a:ext cx="126856" cy="11863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593146</xdr:colOff>
      <xdr:row>54</xdr:row>
      <xdr:rowOff>86590</xdr:rowOff>
    </xdr:from>
    <xdr:to>
      <xdr:col>6</xdr:col>
      <xdr:colOff>1112692</xdr:colOff>
      <xdr:row>57</xdr:row>
      <xdr:rowOff>60614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1411431" y="8702385"/>
          <a:ext cx="3117273" cy="45460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See the file OFFSET.xlsx for examples from the basics to the concepts in this file.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B3:B13"/>
  <sheetViews>
    <sheetView showGridLines="0" workbookViewId="0">
      <selection activeCell="B6" sqref="B6"/>
    </sheetView>
  </sheetViews>
  <sheetFormatPr defaultRowHeight="12.75" x14ac:dyDescent="0.35"/>
  <sheetData>
    <row r="3" spans="2:2" ht="23.25" x14ac:dyDescent="0.7">
      <c r="B3" s="160" t="s">
        <v>63</v>
      </c>
    </row>
    <row r="5" spans="2:2" ht="15.4" x14ac:dyDescent="0.45">
      <c r="B5" s="161" t="s">
        <v>64</v>
      </c>
    </row>
    <row r="6" spans="2:2" ht="18" x14ac:dyDescent="0.55000000000000004">
      <c r="B6" s="162" t="s">
        <v>68</v>
      </c>
    </row>
    <row r="7" spans="2:2" ht="18" x14ac:dyDescent="0.55000000000000004">
      <c r="B7" s="162"/>
    </row>
    <row r="8" spans="2:2" ht="20.65" x14ac:dyDescent="0.6">
      <c r="B8" s="163"/>
    </row>
    <row r="9" spans="2:2" ht="15.4" x14ac:dyDescent="0.45">
      <c r="B9" s="161"/>
    </row>
    <row r="11" spans="2:2" ht="20.65" x14ac:dyDescent="0.6">
      <c r="B11" s="164"/>
    </row>
    <row r="12" spans="2:2" ht="20.65" x14ac:dyDescent="0.6">
      <c r="B12" s="163"/>
    </row>
    <row r="13" spans="2:2" ht="20.65" x14ac:dyDescent="0.6">
      <c r="B13" s="163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BZ163"/>
  <sheetViews>
    <sheetView tabSelected="1" zoomScale="110" workbookViewId="0">
      <selection activeCell="B3" sqref="B3"/>
    </sheetView>
  </sheetViews>
  <sheetFormatPr defaultRowHeight="12.75" x14ac:dyDescent="0.35"/>
  <cols>
    <col min="1" max="1" width="4.265625" customWidth="1"/>
    <col min="2" max="2" width="10" customWidth="1"/>
    <col min="3" max="3" width="10.73046875" customWidth="1"/>
    <col min="4" max="4" width="1.86328125" customWidth="1"/>
    <col min="5" max="5" width="10.59765625" customWidth="1"/>
    <col min="6" max="6" width="2" customWidth="1"/>
    <col min="7" max="7" width="10.73046875" customWidth="1"/>
    <col min="8" max="8" width="2.59765625" customWidth="1"/>
    <col min="9" max="9" width="11.265625" customWidth="1"/>
    <col min="10" max="11" width="6.1328125" customWidth="1"/>
    <col min="12" max="12" width="2" customWidth="1"/>
    <col min="13" max="13" width="6.1328125" customWidth="1"/>
    <col min="14" max="14" width="9.73046875" customWidth="1"/>
    <col min="15" max="26" width="10.1328125" customWidth="1"/>
    <col min="27" max="27" width="10.3984375" customWidth="1"/>
  </cols>
  <sheetData>
    <row r="1" spans="1:78" ht="13.15" x14ac:dyDescent="0.4">
      <c r="A1" s="75"/>
      <c r="B1" s="76"/>
      <c r="C1" s="77"/>
      <c r="D1" s="78"/>
      <c r="E1" s="79" t="s">
        <v>49</v>
      </c>
      <c r="F1" s="78"/>
      <c r="G1" s="80"/>
      <c r="H1" s="76"/>
      <c r="I1" s="75"/>
      <c r="J1" s="75"/>
      <c r="K1" s="76"/>
      <c r="L1" s="137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</row>
    <row r="2" spans="1:78" x14ac:dyDescent="0.35">
      <c r="A2" s="75"/>
      <c r="B2" s="82"/>
      <c r="C2" s="83"/>
      <c r="D2" s="84"/>
      <c r="E2" s="85" t="s">
        <v>33</v>
      </c>
      <c r="F2" s="84"/>
      <c r="G2" s="86"/>
      <c r="H2" s="82"/>
      <c r="I2" s="75"/>
      <c r="J2" s="75"/>
      <c r="K2" s="82"/>
      <c r="L2" s="138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</row>
    <row r="3" spans="1:78" x14ac:dyDescent="0.35">
      <c r="A3" s="75"/>
      <c r="B3" s="82"/>
      <c r="C3" s="87"/>
      <c r="D3" s="88"/>
      <c r="E3" s="89" t="str">
        <f ca="1">TEXT(INDEX(FullDate,Month.Hold,0),"mmmm, d, yyyy")</f>
        <v>June, 30, 2023</v>
      </c>
      <c r="F3" s="88"/>
      <c r="G3" s="90"/>
      <c r="H3" s="91"/>
      <c r="I3" s="92"/>
      <c r="J3" s="75"/>
      <c r="K3" s="82"/>
      <c r="L3" s="138"/>
      <c r="M3" s="76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</row>
    <row r="4" spans="1:78" x14ac:dyDescent="0.35">
      <c r="A4" s="75"/>
      <c r="B4" s="75"/>
      <c r="C4" s="93"/>
      <c r="D4" s="94"/>
      <c r="E4" s="176"/>
      <c r="F4" s="94"/>
      <c r="G4" s="94"/>
      <c r="H4" s="75"/>
      <c r="I4" s="75"/>
      <c r="J4" s="75"/>
      <c r="K4" s="82"/>
      <c r="L4" s="138"/>
      <c r="M4" s="82"/>
      <c r="N4" s="75"/>
      <c r="O4" s="175" t="str">
        <f>IF(Month.Hold&gt;=1,"Actual","Budget")</f>
        <v>Actual</v>
      </c>
      <c r="P4" s="175" t="str">
        <f>IF(Month.Hold&gt;=2,"Actual","Budget")</f>
        <v>Actual</v>
      </c>
      <c r="Q4" s="175" t="str">
        <f>IF(Month.Hold&gt;=3,"Actual","Budget")</f>
        <v>Actual</v>
      </c>
      <c r="R4" s="175" t="str">
        <f>IF(Month.Hold&gt;=4,"Actual","Budget")</f>
        <v>Actual</v>
      </c>
      <c r="S4" s="175" t="str">
        <f>IF(Month.Hold&gt;=5,"Actual","Budget")</f>
        <v>Actual</v>
      </c>
      <c r="T4" s="175" t="str">
        <f>IF(Month.Hold&gt;=6,"Actual","Budget")</f>
        <v>Actual</v>
      </c>
      <c r="U4" s="175" t="str">
        <f>IF(Month.Hold&gt;=7,"Actual","Budget")</f>
        <v>Budget</v>
      </c>
      <c r="V4" s="175" t="str">
        <f>IF(Month.Hold&gt;=8,"Actual","Budget")</f>
        <v>Budget</v>
      </c>
      <c r="W4" s="175" t="str">
        <f>IF(Month.Hold&gt;=9,"Actual","Budget")</f>
        <v>Budget</v>
      </c>
      <c r="X4" s="175" t="str">
        <f>IF(Month.Hold&gt;=10,"Actual","Budget")</f>
        <v>Budget</v>
      </c>
      <c r="Y4" s="175" t="str">
        <f>IF(Month.Hold&gt;=11,"Actual","Budget")</f>
        <v>Budget</v>
      </c>
      <c r="Z4" s="175" t="str">
        <f>IF(Month.Hold&gt;=12,"Actual","Budget")</f>
        <v>Budget</v>
      </c>
      <c r="AA4" s="75"/>
      <c r="AB4" s="75"/>
      <c r="AC4" s="75"/>
      <c r="AD4" s="75"/>
      <c r="AE4" s="75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</row>
    <row r="5" spans="1:78" x14ac:dyDescent="0.35">
      <c r="A5" s="75"/>
      <c r="B5" s="75"/>
      <c r="C5" s="75"/>
      <c r="D5" s="75"/>
      <c r="E5" s="75"/>
      <c r="F5" s="75"/>
      <c r="G5" s="75"/>
      <c r="H5" s="75"/>
      <c r="I5" s="75"/>
      <c r="J5" s="75"/>
      <c r="K5" s="82"/>
      <c r="L5" s="138"/>
      <c r="M5" s="82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</row>
    <row r="6" spans="1:78" ht="26.25" x14ac:dyDescent="0.4">
      <c r="A6" s="75"/>
      <c r="B6" s="95"/>
      <c r="C6" s="96" t="s">
        <v>21</v>
      </c>
      <c r="D6" s="97"/>
      <c r="E6" s="96" t="s">
        <v>22</v>
      </c>
      <c r="F6" s="97"/>
      <c r="G6" s="96" t="s">
        <v>23</v>
      </c>
      <c r="H6" s="97"/>
      <c r="I6" s="98" t="s">
        <v>24</v>
      </c>
      <c r="J6" s="75"/>
      <c r="K6" s="82"/>
      <c r="L6" s="138"/>
      <c r="M6" s="82"/>
      <c r="N6" s="99"/>
      <c r="O6" s="100">
        <v>36922</v>
      </c>
      <c r="P6" s="100">
        <v>36950</v>
      </c>
      <c r="Q6" s="100">
        <v>36981</v>
      </c>
      <c r="R6" s="100">
        <v>37011</v>
      </c>
      <c r="S6" s="100">
        <v>37042</v>
      </c>
      <c r="T6" s="100">
        <v>37072</v>
      </c>
      <c r="U6" s="100">
        <v>37103</v>
      </c>
      <c r="V6" s="100">
        <v>37134</v>
      </c>
      <c r="W6" s="100">
        <v>37164</v>
      </c>
      <c r="X6" s="100">
        <v>37195</v>
      </c>
      <c r="Y6" s="100">
        <v>37225</v>
      </c>
      <c r="Z6" s="100">
        <v>37256</v>
      </c>
      <c r="AA6" s="101" t="s">
        <v>12</v>
      </c>
      <c r="AB6" s="75"/>
      <c r="AC6" s="75"/>
      <c r="AD6" s="75"/>
      <c r="AE6" s="75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</row>
    <row r="7" spans="1:78" ht="13.15" x14ac:dyDescent="0.4">
      <c r="A7" s="75"/>
      <c r="B7" s="102" t="s">
        <v>13</v>
      </c>
      <c r="C7" s="103">
        <f>Budget!N7</f>
        <v>120000</v>
      </c>
      <c r="D7" s="104"/>
      <c r="E7" s="117">
        <f ca="1">OFFSET(Actual!$A7,0,Month.Hold)</f>
        <v>20006</v>
      </c>
      <c r="F7" s="118"/>
      <c r="G7" s="119">
        <f ca="1">SUM(OFFSET(Actual!A7,0,1):OFFSET(Actual!A7,0,Month.Hold))</f>
        <v>120021</v>
      </c>
      <c r="H7" s="120"/>
      <c r="I7" s="105">
        <f ca="1">C7-G7</f>
        <v>-21</v>
      </c>
      <c r="J7" s="75"/>
      <c r="K7" s="82"/>
      <c r="L7" s="138"/>
      <c r="M7" s="82"/>
      <c r="N7" s="106" t="s">
        <v>13</v>
      </c>
      <c r="O7" s="69">
        <f>IF(MONTH(O$6)&lt;=Month.Hold,Actual!B7,Budget!B7)</f>
        <v>20001</v>
      </c>
      <c r="P7" s="70">
        <f>IF(MONTH(P$6)&lt;=Month.Hold,Actual!C7,Budget!C7)</f>
        <v>20002</v>
      </c>
      <c r="Q7" s="70">
        <f>IF(MONTH(Q$6)&lt;=Month.Hold,Actual!D7,Budget!D7)</f>
        <v>20003</v>
      </c>
      <c r="R7" s="70">
        <f>IF(MONTH(R$6)&lt;=Month.Hold,Actual!E7,Budget!E7)</f>
        <v>20004</v>
      </c>
      <c r="S7" s="70">
        <f>IF(MONTH(S$6)&lt;=Month.Hold,Actual!F7,Budget!F7)</f>
        <v>20005</v>
      </c>
      <c r="T7" s="70">
        <f>IF(MONTH(T$6)&lt;=Month.Hold,Actual!G7,Budget!G7)</f>
        <v>20006</v>
      </c>
      <c r="U7" s="70">
        <f>IF(MONTH(U$6)&lt;=Month.Hold,Actual!H7,Budget!H7)</f>
        <v>10000</v>
      </c>
      <c r="V7" s="70">
        <f>IF(MONTH(V$6)&lt;=Month.Hold,Actual!I7,Budget!I7)</f>
        <v>10000</v>
      </c>
      <c r="W7" s="70">
        <f>IF(MONTH(W$6)&lt;=Month.Hold,Actual!J7,Budget!J7)</f>
        <v>10000</v>
      </c>
      <c r="X7" s="70">
        <f>IF(MONTH(X$6)&lt;=Month.Hold,Actual!K7,Budget!K7)</f>
        <v>10000</v>
      </c>
      <c r="Y7" s="70">
        <f>IF(MONTH(Y$6)&lt;=Month.Hold,Actual!L7,Budget!L7)</f>
        <v>10000</v>
      </c>
      <c r="Z7" s="129">
        <f>IF(MONTH(Z$6)&lt;=Month.Hold,Actual!M7,Budget!M7)</f>
        <v>10000</v>
      </c>
      <c r="AA7" s="107">
        <f t="shared" ref="AA7:AA15" si="0">SUM(O7:Z7)</f>
        <v>180021</v>
      </c>
      <c r="AB7" s="75"/>
      <c r="AC7" s="75"/>
      <c r="AD7" s="75"/>
      <c r="AE7" s="75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</row>
    <row r="8" spans="1:78" ht="13.15" x14ac:dyDescent="0.4">
      <c r="A8" s="75"/>
      <c r="B8" s="102" t="s">
        <v>14</v>
      </c>
      <c r="C8" s="103">
        <f>Budget!N8</f>
        <v>144000</v>
      </c>
      <c r="D8" s="104"/>
      <c r="E8" s="121">
        <f ca="1">OFFSET(Actual!$A8,0,Month.Hold)</f>
        <v>22006</v>
      </c>
      <c r="F8" s="122"/>
      <c r="G8" s="123">
        <f ca="1">SUM(OFFSET(Actual!A8,0,1):OFFSET(Actual!A8,0,Month.Hold))</f>
        <v>132021</v>
      </c>
      <c r="H8" s="124"/>
      <c r="I8" s="105">
        <f t="shared" ref="I8:I13" ca="1" si="1">C8-G8</f>
        <v>11979</v>
      </c>
      <c r="J8" s="75"/>
      <c r="K8" s="82"/>
      <c r="L8" s="138"/>
      <c r="M8" s="82"/>
      <c r="N8" s="106" t="s">
        <v>14</v>
      </c>
      <c r="O8" s="71">
        <f>IF(MONTH(O$6)&lt;=Month.Hold,Actual!B8,Budget!B8)</f>
        <v>22001</v>
      </c>
      <c r="P8" s="72">
        <f>IF(MONTH(P$6)&lt;=Month.Hold,Actual!C8,Budget!C8)</f>
        <v>22002</v>
      </c>
      <c r="Q8" s="72">
        <f>IF(MONTH(Q$6)&lt;=Month.Hold,Actual!D8,Budget!D8)</f>
        <v>22003</v>
      </c>
      <c r="R8" s="72">
        <f>IF(MONTH(R$6)&lt;=Month.Hold,Actual!E8,Budget!E8)</f>
        <v>22004</v>
      </c>
      <c r="S8" s="72">
        <f>IF(MONTH(S$6)&lt;=Month.Hold,Actual!F8,Budget!F8)</f>
        <v>22005</v>
      </c>
      <c r="T8" s="72">
        <f>IF(MONTH(T$6)&lt;=Month.Hold,Actual!G8,Budget!G8)</f>
        <v>22006</v>
      </c>
      <c r="U8" s="72">
        <f>IF(MONTH(U$6)&lt;=Month.Hold,Actual!H8,Budget!H8)</f>
        <v>12000</v>
      </c>
      <c r="V8" s="72">
        <f>IF(MONTH(V$6)&lt;=Month.Hold,Actual!I8,Budget!I8)</f>
        <v>12000</v>
      </c>
      <c r="W8" s="72">
        <f>IF(MONTH(W$6)&lt;=Month.Hold,Actual!J8,Budget!J8)</f>
        <v>12000</v>
      </c>
      <c r="X8" s="72">
        <f>IF(MONTH(X$6)&lt;=Month.Hold,Actual!K8,Budget!K8)</f>
        <v>12000</v>
      </c>
      <c r="Y8" s="72">
        <f>IF(MONTH(Y$6)&lt;=Month.Hold,Actual!L8,Budget!L8)</f>
        <v>12000</v>
      </c>
      <c r="Z8" s="130">
        <f>IF(MONTH(Z$6)&lt;=Month.Hold,Actual!M8,Budget!M8)</f>
        <v>12000</v>
      </c>
      <c r="AA8" s="107">
        <f t="shared" si="0"/>
        <v>204021</v>
      </c>
      <c r="AB8" s="75"/>
      <c r="AC8" s="75"/>
      <c r="AD8" s="75"/>
      <c r="AE8" s="75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</row>
    <row r="9" spans="1:78" ht="13.15" x14ac:dyDescent="0.4">
      <c r="A9" s="75"/>
      <c r="B9" s="102" t="s">
        <v>15</v>
      </c>
      <c r="C9" s="103">
        <f>Budget!N9</f>
        <v>168000</v>
      </c>
      <c r="D9" s="104"/>
      <c r="E9" s="121">
        <f ca="1">OFFSET(Actual!$A9,0,Month.Hold)</f>
        <v>24006</v>
      </c>
      <c r="F9" s="122"/>
      <c r="G9" s="123">
        <f ca="1">SUM(OFFSET(Actual!A9,0,1):OFFSET(Actual!A9,0,Month.Hold))</f>
        <v>144021</v>
      </c>
      <c r="H9" s="124"/>
      <c r="I9" s="105">
        <f t="shared" ca="1" si="1"/>
        <v>23979</v>
      </c>
      <c r="J9" s="75"/>
      <c r="K9" s="82"/>
      <c r="L9" s="138"/>
      <c r="M9" s="82"/>
      <c r="N9" s="106" t="s">
        <v>15</v>
      </c>
      <c r="O9" s="71">
        <f>IF(MONTH(O$6)&lt;=Month.Hold,Actual!B9,Budget!B9)</f>
        <v>24001</v>
      </c>
      <c r="P9" s="72">
        <f>IF(MONTH(P$6)&lt;=Month.Hold,Actual!C9,Budget!C9)</f>
        <v>24002</v>
      </c>
      <c r="Q9" s="72">
        <f>IF(MONTH(Q$6)&lt;=Month.Hold,Actual!D9,Budget!D9)</f>
        <v>24003</v>
      </c>
      <c r="R9" s="72">
        <f>IF(MONTH(R$6)&lt;=Month.Hold,Actual!E9,Budget!E9)</f>
        <v>24004</v>
      </c>
      <c r="S9" s="72">
        <f>IF(MONTH(S$6)&lt;=Month.Hold,Actual!F9,Budget!F9)</f>
        <v>24005</v>
      </c>
      <c r="T9" s="72">
        <f>IF(MONTH(T$6)&lt;=Month.Hold,Actual!G9,Budget!G9)</f>
        <v>24006</v>
      </c>
      <c r="U9" s="72">
        <f>IF(MONTH(U$6)&lt;=Month.Hold,Actual!H9,Budget!H9)</f>
        <v>14000</v>
      </c>
      <c r="V9" s="72">
        <f>IF(MONTH(V$6)&lt;=Month.Hold,Actual!I9,Budget!I9)</f>
        <v>14000</v>
      </c>
      <c r="W9" s="72">
        <f>IF(MONTH(W$6)&lt;=Month.Hold,Actual!J9,Budget!J9)</f>
        <v>14000</v>
      </c>
      <c r="X9" s="72">
        <f>IF(MONTH(X$6)&lt;=Month.Hold,Actual!K9,Budget!K9)</f>
        <v>14000</v>
      </c>
      <c r="Y9" s="72">
        <f>IF(MONTH(Y$6)&lt;=Month.Hold,Actual!L9,Budget!L9)</f>
        <v>14000</v>
      </c>
      <c r="Z9" s="130">
        <f>IF(MONTH(Z$6)&lt;=Month.Hold,Actual!M9,Budget!M9)</f>
        <v>14000</v>
      </c>
      <c r="AA9" s="107">
        <f t="shared" si="0"/>
        <v>228021</v>
      </c>
      <c r="AB9" s="75"/>
      <c r="AC9" s="75"/>
      <c r="AD9" s="75"/>
      <c r="AE9" s="75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</row>
    <row r="10" spans="1:78" ht="13.15" x14ac:dyDescent="0.4">
      <c r="A10" s="75"/>
      <c r="B10" s="102" t="s">
        <v>16</v>
      </c>
      <c r="C10" s="103">
        <f>Budget!N10</f>
        <v>192000</v>
      </c>
      <c r="D10" s="104"/>
      <c r="E10" s="121">
        <f ca="1">OFFSET(Actual!$A10,0,Month.Hold)</f>
        <v>26006</v>
      </c>
      <c r="F10" s="122"/>
      <c r="G10" s="123">
        <f ca="1">SUM(OFFSET(Actual!A10,0,1):OFFSET(Actual!A10,0,Month.Hold))</f>
        <v>156021</v>
      </c>
      <c r="H10" s="124"/>
      <c r="I10" s="105">
        <f t="shared" ca="1" si="1"/>
        <v>35979</v>
      </c>
      <c r="J10" s="75"/>
      <c r="K10" s="82"/>
      <c r="L10" s="138"/>
      <c r="M10" s="82"/>
      <c r="N10" s="106" t="s">
        <v>16</v>
      </c>
      <c r="O10" s="71">
        <f>IF(MONTH(O$6)&lt;=Month.Hold,Actual!B10,Budget!B10)</f>
        <v>26001</v>
      </c>
      <c r="P10" s="72">
        <f>IF(MONTH(P$6)&lt;=Month.Hold,Actual!C10,Budget!C10)</f>
        <v>26002</v>
      </c>
      <c r="Q10" s="72">
        <f>IF(MONTH(Q$6)&lt;=Month.Hold,Actual!D10,Budget!D10)</f>
        <v>26003</v>
      </c>
      <c r="R10" s="72">
        <f>IF(MONTH(R$6)&lt;=Month.Hold,Actual!E10,Budget!E10)</f>
        <v>26004</v>
      </c>
      <c r="S10" s="72">
        <f>IF(MONTH(S$6)&lt;=Month.Hold,Actual!F10,Budget!F10)</f>
        <v>26005</v>
      </c>
      <c r="T10" s="72">
        <f>IF(MONTH(T$6)&lt;=Month.Hold,Actual!G10,Budget!G10)</f>
        <v>26006</v>
      </c>
      <c r="U10" s="72">
        <f>IF(MONTH(U$6)&lt;=Month.Hold,Actual!H10,Budget!H10)</f>
        <v>16000</v>
      </c>
      <c r="V10" s="72">
        <f>IF(MONTH(V$6)&lt;=Month.Hold,Actual!I10,Budget!I10)</f>
        <v>16000</v>
      </c>
      <c r="W10" s="72">
        <f>IF(MONTH(W$6)&lt;=Month.Hold,Actual!J10,Budget!J10)</f>
        <v>16000</v>
      </c>
      <c r="X10" s="72">
        <f>IF(MONTH(X$6)&lt;=Month.Hold,Actual!K10,Budget!K10)</f>
        <v>16000</v>
      </c>
      <c r="Y10" s="72">
        <f>IF(MONTH(Y$6)&lt;=Month.Hold,Actual!L10,Budget!L10)</f>
        <v>16000</v>
      </c>
      <c r="Z10" s="130">
        <f>IF(MONTH(Z$6)&lt;=Month.Hold,Actual!M10,Budget!M10)</f>
        <v>16000</v>
      </c>
      <c r="AA10" s="107">
        <f t="shared" si="0"/>
        <v>252021</v>
      </c>
      <c r="AB10" s="75"/>
      <c r="AC10" s="75"/>
      <c r="AD10" s="75"/>
      <c r="AE10" s="75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</row>
    <row r="11" spans="1:78" ht="13.15" x14ac:dyDescent="0.4">
      <c r="A11" s="75"/>
      <c r="B11" s="102" t="s">
        <v>17</v>
      </c>
      <c r="C11" s="103">
        <f>Budget!N11</f>
        <v>216000</v>
      </c>
      <c r="D11" s="104"/>
      <c r="E11" s="121">
        <f ca="1">OFFSET(Actual!$A11,0,Month.Hold)</f>
        <v>28006</v>
      </c>
      <c r="F11" s="122"/>
      <c r="G11" s="123">
        <f ca="1">SUM(OFFSET(Actual!A11,0,1):OFFSET(Actual!A11,0,Month.Hold))</f>
        <v>168021</v>
      </c>
      <c r="H11" s="124"/>
      <c r="I11" s="105">
        <f t="shared" ca="1" si="1"/>
        <v>47979</v>
      </c>
      <c r="J11" s="75"/>
      <c r="K11" s="82"/>
      <c r="L11" s="138"/>
      <c r="M11" s="82"/>
      <c r="N11" s="106" t="s">
        <v>17</v>
      </c>
      <c r="O11" s="71">
        <f>IF(MONTH(O$6)&lt;=Month.Hold,Actual!B11,Budget!B11)</f>
        <v>28001</v>
      </c>
      <c r="P11" s="72">
        <f>IF(MONTH(P$6)&lt;=Month.Hold,Actual!C11,Budget!C11)</f>
        <v>28002</v>
      </c>
      <c r="Q11" s="72">
        <f>IF(MONTH(Q$6)&lt;=Month.Hold,Actual!D11,Budget!D11)</f>
        <v>28003</v>
      </c>
      <c r="R11" s="72">
        <f>IF(MONTH(R$6)&lt;=Month.Hold,Actual!E11,Budget!E11)</f>
        <v>28004</v>
      </c>
      <c r="S11" s="72">
        <f>IF(MONTH(S$6)&lt;=Month.Hold,Actual!F11,Budget!F11)</f>
        <v>28005</v>
      </c>
      <c r="T11" s="72">
        <f>IF(MONTH(T$6)&lt;=Month.Hold,Actual!G11,Budget!G11)</f>
        <v>28006</v>
      </c>
      <c r="U11" s="72">
        <f>IF(MONTH(U$6)&lt;=Month.Hold,Actual!H11,Budget!H11)</f>
        <v>18000</v>
      </c>
      <c r="V11" s="72">
        <f>IF(MONTH(V$6)&lt;=Month.Hold,Actual!I11,Budget!I11)</f>
        <v>18000</v>
      </c>
      <c r="W11" s="72">
        <f>IF(MONTH(W$6)&lt;=Month.Hold,Actual!J11,Budget!J11)</f>
        <v>18000</v>
      </c>
      <c r="X11" s="72">
        <f>IF(MONTH(X$6)&lt;=Month.Hold,Actual!K11,Budget!K11)</f>
        <v>18000</v>
      </c>
      <c r="Y11" s="72">
        <f>IF(MONTH(Y$6)&lt;=Month.Hold,Actual!L11,Budget!L11)</f>
        <v>18000</v>
      </c>
      <c r="Z11" s="130">
        <f>IF(MONTH(Z$6)&lt;=Month.Hold,Actual!M11,Budget!M11)</f>
        <v>18000</v>
      </c>
      <c r="AA11" s="107">
        <f t="shared" si="0"/>
        <v>276021</v>
      </c>
      <c r="AB11" s="75"/>
      <c r="AC11" s="75"/>
      <c r="AD11" s="75"/>
      <c r="AE11" s="75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</row>
    <row r="12" spans="1:78" ht="13.15" x14ac:dyDescent="0.4">
      <c r="A12" s="75"/>
      <c r="B12" s="102" t="s">
        <v>18</v>
      </c>
      <c r="C12" s="103">
        <f>Budget!N12</f>
        <v>240000</v>
      </c>
      <c r="D12" s="104"/>
      <c r="E12" s="121">
        <f ca="1">OFFSET(Actual!$A12,0,Month.Hold)</f>
        <v>30006</v>
      </c>
      <c r="F12" s="122"/>
      <c r="G12" s="123">
        <f ca="1">SUM(OFFSET(Actual!A12,0,1):OFFSET(Actual!A12,0,Month.Hold))</f>
        <v>180021</v>
      </c>
      <c r="H12" s="124"/>
      <c r="I12" s="105">
        <f t="shared" ca="1" si="1"/>
        <v>59979</v>
      </c>
      <c r="J12" s="75"/>
      <c r="K12" s="82"/>
      <c r="L12" s="138"/>
      <c r="M12" s="82"/>
      <c r="N12" s="106" t="s">
        <v>18</v>
      </c>
      <c r="O12" s="71">
        <f>IF(MONTH(O$6)&lt;=Month.Hold,Actual!B12,Budget!B12)</f>
        <v>30001</v>
      </c>
      <c r="P12" s="72">
        <f>IF(MONTH(P$6)&lt;=Month.Hold,Actual!C12,Budget!C12)</f>
        <v>30002</v>
      </c>
      <c r="Q12" s="72">
        <f>IF(MONTH(Q$6)&lt;=Month.Hold,Actual!D12,Budget!D12)</f>
        <v>30003</v>
      </c>
      <c r="R12" s="72">
        <f>IF(MONTH(R$6)&lt;=Month.Hold,Actual!E12,Budget!E12)</f>
        <v>30004</v>
      </c>
      <c r="S12" s="72">
        <f>IF(MONTH(S$6)&lt;=Month.Hold,Actual!F12,Budget!F12)</f>
        <v>30005</v>
      </c>
      <c r="T12" s="72">
        <f>IF(MONTH(T$6)&lt;=Month.Hold,Actual!G12,Budget!G12)</f>
        <v>30006</v>
      </c>
      <c r="U12" s="72">
        <f>IF(MONTH(U$6)&lt;=Month.Hold,Actual!H12,Budget!H12)</f>
        <v>20000</v>
      </c>
      <c r="V12" s="72">
        <f>IF(MONTH(V$6)&lt;=Month.Hold,Actual!I12,Budget!I12)</f>
        <v>20000</v>
      </c>
      <c r="W12" s="72">
        <f>IF(MONTH(W$6)&lt;=Month.Hold,Actual!J12,Budget!J12)</f>
        <v>20000</v>
      </c>
      <c r="X12" s="72">
        <f>IF(MONTH(X$6)&lt;=Month.Hold,Actual!K12,Budget!K12)</f>
        <v>20000</v>
      </c>
      <c r="Y12" s="72">
        <f>IF(MONTH(Y$6)&lt;=Month.Hold,Actual!L12,Budget!L12)</f>
        <v>20000</v>
      </c>
      <c r="Z12" s="130">
        <f>IF(MONTH(Z$6)&lt;=Month.Hold,Actual!M12,Budget!M12)</f>
        <v>20000</v>
      </c>
      <c r="AA12" s="107">
        <f t="shared" si="0"/>
        <v>300021</v>
      </c>
      <c r="AB12" s="75"/>
      <c r="AC12" s="75"/>
      <c r="AD12" s="75"/>
      <c r="AE12" s="75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</row>
    <row r="13" spans="1:78" ht="13.15" x14ac:dyDescent="0.4">
      <c r="A13" s="75"/>
      <c r="B13" s="102" t="s">
        <v>19</v>
      </c>
      <c r="C13" s="103">
        <f>Budget!N13</f>
        <v>264000</v>
      </c>
      <c r="D13" s="104"/>
      <c r="E13" s="121">
        <f ca="1">OFFSET(Actual!$A13,0,Month.Hold)</f>
        <v>32006</v>
      </c>
      <c r="F13" s="122"/>
      <c r="G13" s="123">
        <f ca="1">SUM(OFFSET(Actual!A13,0,1):OFFSET(Actual!A13,0,Month.Hold))</f>
        <v>192021</v>
      </c>
      <c r="H13" s="124"/>
      <c r="I13" s="105">
        <f t="shared" ca="1" si="1"/>
        <v>71979</v>
      </c>
      <c r="J13" s="75"/>
      <c r="K13" s="82"/>
      <c r="L13" s="138"/>
      <c r="M13" s="82"/>
      <c r="N13" s="106" t="s">
        <v>19</v>
      </c>
      <c r="O13" s="71">
        <f>IF(MONTH(O$6)&lt;=Month.Hold,Actual!B13,Budget!B13)</f>
        <v>32001</v>
      </c>
      <c r="P13" s="72">
        <f>IF(MONTH(P$6)&lt;=Month.Hold,Actual!C13,Budget!C13)</f>
        <v>32002</v>
      </c>
      <c r="Q13" s="72">
        <f>IF(MONTH(Q$6)&lt;=Month.Hold,Actual!D13,Budget!D13)</f>
        <v>32003</v>
      </c>
      <c r="R13" s="72">
        <f>IF(MONTH(R$6)&lt;=Month.Hold,Actual!E13,Budget!E13)</f>
        <v>32004</v>
      </c>
      <c r="S13" s="72">
        <f>IF(MONTH(S$6)&lt;=Month.Hold,Actual!F13,Budget!F13)</f>
        <v>32005</v>
      </c>
      <c r="T13" s="72">
        <f>IF(MONTH(T$6)&lt;=Month.Hold,Actual!G13,Budget!G13)</f>
        <v>32006</v>
      </c>
      <c r="U13" s="72">
        <f>IF(MONTH(U$6)&lt;=Month.Hold,Actual!H13,Budget!H13)</f>
        <v>22000</v>
      </c>
      <c r="V13" s="72">
        <f>IF(MONTH(V$6)&lt;=Month.Hold,Actual!I13,Budget!I13)</f>
        <v>22000</v>
      </c>
      <c r="W13" s="72">
        <f>IF(MONTH(W$6)&lt;=Month.Hold,Actual!J13,Budget!J13)</f>
        <v>22000</v>
      </c>
      <c r="X13" s="72">
        <f>IF(MONTH(X$6)&lt;=Month.Hold,Actual!K13,Budget!K13)</f>
        <v>22000</v>
      </c>
      <c r="Y13" s="72">
        <f>IF(MONTH(Y$6)&lt;=Month.Hold,Actual!L13,Budget!L13)</f>
        <v>22000</v>
      </c>
      <c r="Z13" s="130">
        <f>IF(MONTH(Z$6)&lt;=Month.Hold,Actual!M13,Budget!M13)</f>
        <v>22000</v>
      </c>
      <c r="AA13" s="107">
        <f t="shared" si="0"/>
        <v>324021</v>
      </c>
      <c r="AB13" s="75"/>
      <c r="AC13" s="75"/>
      <c r="AD13" s="75"/>
      <c r="AE13" s="75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</row>
    <row r="14" spans="1:78" ht="13.15" x14ac:dyDescent="0.4">
      <c r="A14" s="75"/>
      <c r="B14" s="102" t="s">
        <v>20</v>
      </c>
      <c r="C14" s="103">
        <f>Budget!N14</f>
        <v>288000</v>
      </c>
      <c r="D14" s="104"/>
      <c r="E14" s="125">
        <f ca="1">OFFSET(Actual!$A14,0,Month.Hold)</f>
        <v>34006</v>
      </c>
      <c r="F14" s="126"/>
      <c r="G14" s="127">
        <f ca="1">SUM(OFFSET(Actual!A14,0,1):OFFSET(Actual!A14,0,Month.Hold))</f>
        <v>204021</v>
      </c>
      <c r="H14" s="128"/>
      <c r="I14" s="105">
        <f ca="1">C14-G14</f>
        <v>83979</v>
      </c>
      <c r="J14" s="75"/>
      <c r="K14" s="82"/>
      <c r="L14" s="138"/>
      <c r="M14" s="82"/>
      <c r="N14" s="106" t="s">
        <v>20</v>
      </c>
      <c r="O14" s="73">
        <f>IF(MONTH(O$6)&lt;=Month.Hold,Actual!B14,Budget!B14)</f>
        <v>34001</v>
      </c>
      <c r="P14" s="74">
        <f>IF(MONTH(P$6)&lt;=Month.Hold,Actual!C14,Budget!C14)</f>
        <v>34002</v>
      </c>
      <c r="Q14" s="74">
        <f>IF(MONTH(Q$6)&lt;=Month.Hold,Actual!D14,Budget!D14)</f>
        <v>34003</v>
      </c>
      <c r="R14" s="74">
        <f>IF(MONTH(R$6)&lt;=Month.Hold,Actual!E14,Budget!E14)</f>
        <v>34004</v>
      </c>
      <c r="S14" s="74">
        <f>IF(MONTH(S$6)&lt;=Month.Hold,Actual!F14,Budget!F14)</f>
        <v>34005</v>
      </c>
      <c r="T14" s="74">
        <f>IF(MONTH(T$6)&lt;=Month.Hold,Actual!G14,Budget!G14)</f>
        <v>34006</v>
      </c>
      <c r="U14" s="74">
        <f>IF(MONTH(U$6)&lt;=Month.Hold,Actual!H14,Budget!H14)</f>
        <v>24000</v>
      </c>
      <c r="V14" s="74">
        <f>IF(MONTH(V$6)&lt;=Month.Hold,Actual!I14,Budget!I14)</f>
        <v>24000</v>
      </c>
      <c r="W14" s="74">
        <f>IF(MONTH(W$6)&lt;=Month.Hold,Actual!J14,Budget!J14)</f>
        <v>24000</v>
      </c>
      <c r="X14" s="74">
        <f>IF(MONTH(X$6)&lt;=Month.Hold,Actual!K14,Budget!K14)</f>
        <v>24000</v>
      </c>
      <c r="Y14" s="74">
        <f>IF(MONTH(Y$6)&lt;=Month.Hold,Actual!L14,Budget!L14)</f>
        <v>24000</v>
      </c>
      <c r="Z14" s="131">
        <f>IF(MONTH(Z$6)&lt;=Month.Hold,Actual!M14,Budget!M14)</f>
        <v>24000</v>
      </c>
      <c r="AA14" s="107">
        <f t="shared" si="0"/>
        <v>348021</v>
      </c>
      <c r="AB14" s="75"/>
      <c r="AC14" s="75"/>
      <c r="AD14" s="75"/>
      <c r="AE14" s="75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</row>
    <row r="15" spans="1:78" ht="13.15" x14ac:dyDescent="0.4">
      <c r="A15" s="75"/>
      <c r="B15" s="108"/>
      <c r="C15" s="109">
        <f>SUM(C7:C14)</f>
        <v>1632000</v>
      </c>
      <c r="D15" s="110"/>
      <c r="E15" s="109">
        <f ca="1">SUM(E7:E14)</f>
        <v>216048</v>
      </c>
      <c r="F15" s="110"/>
      <c r="G15" s="109">
        <f ca="1">SUM(G7:G14)</f>
        <v>1296168</v>
      </c>
      <c r="H15" s="110"/>
      <c r="I15" s="111">
        <f ca="1">C15-G15</f>
        <v>335832</v>
      </c>
      <c r="J15" s="75"/>
      <c r="K15" s="82"/>
      <c r="L15" s="138"/>
      <c r="M15" s="82"/>
      <c r="N15" s="112"/>
      <c r="O15" s="113">
        <f t="shared" ref="O15:Z15" si="2">SUM(O7:O14)</f>
        <v>216008</v>
      </c>
      <c r="P15" s="113">
        <f t="shared" si="2"/>
        <v>216016</v>
      </c>
      <c r="Q15" s="113">
        <f t="shared" si="2"/>
        <v>216024</v>
      </c>
      <c r="R15" s="113">
        <f t="shared" si="2"/>
        <v>216032</v>
      </c>
      <c r="S15" s="113">
        <f t="shared" si="2"/>
        <v>216040</v>
      </c>
      <c r="T15" s="113">
        <f t="shared" si="2"/>
        <v>216048</v>
      </c>
      <c r="U15" s="113">
        <f t="shared" si="2"/>
        <v>136000</v>
      </c>
      <c r="V15" s="113">
        <f t="shared" si="2"/>
        <v>136000</v>
      </c>
      <c r="W15" s="113">
        <f t="shared" si="2"/>
        <v>136000</v>
      </c>
      <c r="X15" s="113">
        <f t="shared" si="2"/>
        <v>136000</v>
      </c>
      <c r="Y15" s="113">
        <f t="shared" si="2"/>
        <v>136000</v>
      </c>
      <c r="Z15" s="113">
        <f t="shared" si="2"/>
        <v>136000</v>
      </c>
      <c r="AA15" s="114">
        <f t="shared" si="0"/>
        <v>2112168</v>
      </c>
      <c r="AB15" s="75"/>
      <c r="AC15" s="75"/>
      <c r="AD15" s="75"/>
      <c r="AE15" s="75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</row>
    <row r="16" spans="1:78" x14ac:dyDescent="0.35">
      <c r="A16" s="75"/>
      <c r="B16" s="75"/>
      <c r="C16" s="75"/>
      <c r="D16" s="75"/>
      <c r="E16" s="75"/>
      <c r="F16" s="75"/>
      <c r="G16" s="75"/>
      <c r="H16" s="75"/>
      <c r="I16" s="115"/>
      <c r="J16" s="75"/>
      <c r="K16" s="82"/>
      <c r="L16" s="138"/>
      <c r="M16" s="82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116"/>
      <c r="AB16" s="75"/>
      <c r="AC16" s="75"/>
      <c r="AD16" s="75"/>
      <c r="AE16" s="75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</row>
    <row r="17" spans="1:78" ht="10.5" customHeight="1" x14ac:dyDescent="0.35">
      <c r="A17" s="75"/>
      <c r="B17" s="75"/>
      <c r="C17" s="75"/>
      <c r="D17" s="75"/>
      <c r="E17" s="75"/>
      <c r="F17" s="75"/>
      <c r="G17" s="75"/>
      <c r="H17" s="75"/>
      <c r="I17" s="115"/>
      <c r="J17" s="75"/>
      <c r="K17" s="82"/>
      <c r="L17" s="138"/>
      <c r="M17" s="82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</row>
    <row r="18" spans="1:78" ht="7.5" customHeight="1" x14ac:dyDescent="0.35">
      <c r="A18" s="75"/>
      <c r="B18" s="75"/>
      <c r="C18" s="75"/>
      <c r="D18" s="75"/>
      <c r="E18" s="75"/>
      <c r="F18" s="75"/>
      <c r="G18" s="75"/>
      <c r="H18" s="75"/>
      <c r="I18" s="115"/>
      <c r="J18" s="75"/>
      <c r="K18" s="82"/>
      <c r="L18" s="138"/>
      <c r="M18" s="82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</row>
    <row r="19" spans="1:78" x14ac:dyDescent="0.35">
      <c r="A19" s="75"/>
      <c r="B19" s="75"/>
      <c r="C19" s="75"/>
      <c r="D19" s="75"/>
      <c r="E19" s="75"/>
      <c r="F19" s="75"/>
      <c r="G19" s="75"/>
      <c r="H19" s="75"/>
      <c r="I19" s="115"/>
      <c r="J19" s="75"/>
      <c r="K19" s="82"/>
      <c r="L19" s="138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</row>
    <row r="20" spans="1:78" x14ac:dyDescent="0.35">
      <c r="A20" s="75"/>
      <c r="B20" s="75"/>
      <c r="C20" s="75"/>
      <c r="D20" s="75"/>
      <c r="E20" s="75"/>
      <c r="F20" s="75"/>
      <c r="G20" s="75"/>
      <c r="H20" s="75"/>
      <c r="I20" s="115"/>
      <c r="J20" s="75"/>
      <c r="K20" s="82"/>
      <c r="L20" s="138"/>
      <c r="M20" s="75"/>
      <c r="N20" s="139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</row>
    <row r="21" spans="1:78" x14ac:dyDescent="0.35">
      <c r="A21" s="75"/>
      <c r="B21" s="75"/>
      <c r="C21" s="75"/>
      <c r="D21" s="75"/>
      <c r="E21" s="75"/>
      <c r="F21" s="75"/>
      <c r="G21" s="75"/>
      <c r="H21" s="75"/>
      <c r="I21" s="115"/>
      <c r="J21" s="75"/>
      <c r="K21" s="82"/>
      <c r="L21" s="138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</row>
    <row r="22" spans="1:78" ht="13.5" x14ac:dyDescent="0.35">
      <c r="A22" s="75"/>
      <c r="B22" s="75"/>
      <c r="C22" s="75"/>
      <c r="D22" s="75"/>
      <c r="E22" s="75"/>
      <c r="F22" s="75"/>
      <c r="G22" s="75"/>
      <c r="H22" s="75"/>
      <c r="I22" s="115"/>
      <c r="J22" s="75"/>
      <c r="K22" s="82"/>
      <c r="L22" s="138"/>
      <c r="M22" s="75"/>
      <c r="N22" s="75"/>
      <c r="O22" s="140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</row>
    <row r="23" spans="1:78" x14ac:dyDescent="0.35">
      <c r="A23" s="75"/>
      <c r="B23" s="75"/>
      <c r="C23" s="75"/>
      <c r="D23" s="75"/>
      <c r="E23" s="75"/>
      <c r="F23" s="75"/>
      <c r="G23" s="75"/>
      <c r="H23" s="75"/>
      <c r="I23" s="115"/>
      <c r="J23" s="75"/>
      <c r="K23" s="82"/>
      <c r="L23" s="138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</row>
    <row r="24" spans="1:78" x14ac:dyDescent="0.35">
      <c r="A24" s="75"/>
      <c r="B24" s="75"/>
      <c r="C24" s="75"/>
      <c r="D24" s="75"/>
      <c r="E24" s="75"/>
      <c r="F24" s="75"/>
      <c r="G24" s="75"/>
      <c r="H24" s="75"/>
      <c r="I24" s="115"/>
      <c r="J24" s="75"/>
      <c r="K24" s="82"/>
      <c r="L24" s="138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</row>
    <row r="25" spans="1:78" x14ac:dyDescent="0.35">
      <c r="A25" s="75"/>
      <c r="B25" s="75"/>
      <c r="C25" s="75"/>
      <c r="D25" s="75"/>
      <c r="E25" s="75"/>
      <c r="F25" s="75"/>
      <c r="G25" s="75"/>
      <c r="H25" s="75"/>
      <c r="I25" s="115"/>
      <c r="J25" s="75"/>
      <c r="K25" s="82"/>
      <c r="L25" s="138"/>
      <c r="M25" s="76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</row>
    <row r="26" spans="1:78" x14ac:dyDescent="0.35">
      <c r="A26" s="75"/>
      <c r="B26" s="75"/>
      <c r="C26" s="75"/>
      <c r="D26" s="75"/>
      <c r="E26" s="75"/>
      <c r="F26" s="75"/>
      <c r="G26" s="75"/>
      <c r="H26" s="75"/>
      <c r="I26" s="115"/>
      <c r="J26" s="75"/>
      <c r="K26" s="82"/>
      <c r="L26" s="138"/>
      <c r="M26" s="82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</row>
    <row r="27" spans="1:78" x14ac:dyDescent="0.35">
      <c r="A27" s="75"/>
      <c r="B27" s="75"/>
      <c r="C27" s="75"/>
      <c r="D27" s="75"/>
      <c r="E27" s="75"/>
      <c r="F27" s="75"/>
      <c r="G27" s="75"/>
      <c r="H27" s="75"/>
      <c r="I27" s="115"/>
      <c r="J27" s="75"/>
      <c r="K27" s="82"/>
      <c r="L27" s="138"/>
      <c r="M27" s="82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</row>
    <row r="28" spans="1:78" x14ac:dyDescent="0.35">
      <c r="A28" s="75"/>
      <c r="B28" s="75"/>
      <c r="C28" s="75"/>
      <c r="D28" s="75"/>
      <c r="E28" s="75"/>
      <c r="F28" s="75"/>
      <c r="G28" s="75"/>
      <c r="H28" s="75"/>
      <c r="I28" s="115"/>
      <c r="J28" s="75"/>
      <c r="K28" s="82"/>
      <c r="L28" s="138"/>
      <c r="M28" s="82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</row>
    <row r="29" spans="1:78" x14ac:dyDescent="0.35">
      <c r="A29" s="75"/>
      <c r="B29" s="75"/>
      <c r="C29" s="75"/>
      <c r="D29" s="75"/>
      <c r="E29" s="75"/>
      <c r="F29" s="75"/>
      <c r="G29" s="75"/>
      <c r="H29" s="75"/>
      <c r="I29" s="115"/>
      <c r="J29" s="75"/>
      <c r="K29" s="82"/>
      <c r="L29" s="138"/>
      <c r="M29" s="82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</row>
    <row r="30" spans="1:78" x14ac:dyDescent="0.35">
      <c r="A30" s="75"/>
      <c r="B30" s="75"/>
      <c r="C30" s="75"/>
      <c r="D30" s="75"/>
      <c r="E30" s="75"/>
      <c r="F30" s="75"/>
      <c r="G30" s="75"/>
      <c r="H30" s="75"/>
      <c r="I30" s="115"/>
      <c r="J30" s="75"/>
      <c r="K30" s="82"/>
      <c r="L30" s="138"/>
      <c r="M30" s="82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</row>
    <row r="31" spans="1:78" x14ac:dyDescent="0.35">
      <c r="A31" s="75"/>
      <c r="B31" s="75"/>
      <c r="C31" s="75"/>
      <c r="D31" s="75"/>
      <c r="E31" s="75"/>
      <c r="F31" s="75"/>
      <c r="G31" s="75"/>
      <c r="H31" s="75"/>
      <c r="I31" s="115"/>
      <c r="J31" s="75"/>
      <c r="K31" s="82"/>
      <c r="L31" s="138"/>
      <c r="M31" s="82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</row>
    <row r="32" spans="1:78" x14ac:dyDescent="0.35">
      <c r="A32" s="75"/>
      <c r="B32" s="75"/>
      <c r="C32" s="75"/>
      <c r="D32" s="75"/>
      <c r="E32" s="75"/>
      <c r="F32" s="75"/>
      <c r="G32" s="75"/>
      <c r="H32" s="75"/>
      <c r="I32" s="115"/>
      <c r="J32" s="75"/>
      <c r="K32" s="82"/>
      <c r="L32" s="138"/>
      <c r="M32" s="82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</row>
    <row r="33" spans="1:78" x14ac:dyDescent="0.35">
      <c r="A33" s="75"/>
      <c r="B33" s="75"/>
      <c r="C33" s="75"/>
      <c r="D33" s="75"/>
      <c r="E33" s="75"/>
      <c r="F33" s="75"/>
      <c r="G33" s="75"/>
      <c r="H33" s="75"/>
      <c r="I33" s="115"/>
      <c r="J33" s="75"/>
      <c r="K33" s="82"/>
      <c r="L33" s="138"/>
      <c r="M33" s="82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</row>
    <row r="34" spans="1:78" x14ac:dyDescent="0.35">
      <c r="A34" s="75"/>
      <c r="B34" s="75"/>
      <c r="C34" s="75"/>
      <c r="D34" s="75"/>
      <c r="E34" s="75"/>
      <c r="F34" s="75"/>
      <c r="G34" s="75"/>
      <c r="H34" s="75"/>
      <c r="I34" s="115"/>
      <c r="J34" s="75"/>
      <c r="K34" s="82"/>
      <c r="L34" s="138"/>
      <c r="M34" s="82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</row>
    <row r="35" spans="1:78" x14ac:dyDescent="0.35">
      <c r="A35" s="75"/>
      <c r="B35" s="75"/>
      <c r="C35" s="75"/>
      <c r="D35" s="75"/>
      <c r="E35" s="75"/>
      <c r="F35" s="75"/>
      <c r="G35" s="75"/>
      <c r="H35" s="75"/>
      <c r="I35" s="115"/>
      <c r="J35" s="75"/>
      <c r="K35" s="82"/>
      <c r="L35" s="138"/>
      <c r="M35" s="82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</row>
    <row r="36" spans="1:78" x14ac:dyDescent="0.35">
      <c r="A36" s="75"/>
      <c r="B36" s="75"/>
      <c r="C36" s="75"/>
      <c r="D36" s="75"/>
      <c r="E36" s="75"/>
      <c r="F36" s="75"/>
      <c r="G36" s="75"/>
      <c r="H36" s="75"/>
      <c r="I36" s="115"/>
      <c r="J36" s="75"/>
      <c r="K36" s="82"/>
      <c r="L36" s="138"/>
      <c r="M36" s="82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</row>
    <row r="37" spans="1:78" x14ac:dyDescent="0.35">
      <c r="A37" s="75"/>
      <c r="B37" s="75"/>
      <c r="C37" s="75"/>
      <c r="D37" s="75"/>
      <c r="E37" s="75"/>
      <c r="F37" s="75"/>
      <c r="G37" s="75"/>
      <c r="H37" s="75"/>
      <c r="I37" s="115"/>
      <c r="J37" s="75"/>
      <c r="K37" s="82"/>
      <c r="L37" s="138"/>
      <c r="M37" s="82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</row>
    <row r="38" spans="1:78" x14ac:dyDescent="0.35">
      <c r="A38" s="75"/>
      <c r="B38" s="75"/>
      <c r="C38" s="75"/>
      <c r="D38" s="75"/>
      <c r="E38" s="75"/>
      <c r="F38" s="75"/>
      <c r="G38" s="75"/>
      <c r="H38" s="75"/>
      <c r="I38" s="115"/>
      <c r="J38" s="75"/>
      <c r="K38" s="82"/>
      <c r="L38" s="138"/>
      <c r="M38" s="82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</row>
    <row r="39" spans="1:78" x14ac:dyDescent="0.35">
      <c r="A39" s="75"/>
      <c r="B39" s="75"/>
      <c r="C39" s="75"/>
      <c r="D39" s="75"/>
      <c r="E39" s="75"/>
      <c r="F39" s="75"/>
      <c r="G39" s="75"/>
      <c r="H39" s="75"/>
      <c r="I39" s="115"/>
      <c r="J39" s="75"/>
      <c r="K39" s="82"/>
      <c r="L39" s="138"/>
      <c r="M39" s="82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</row>
    <row r="40" spans="1:78" x14ac:dyDescent="0.35">
      <c r="A40" s="75"/>
      <c r="B40" s="75"/>
      <c r="C40" s="75"/>
      <c r="D40" s="75"/>
      <c r="E40" s="75"/>
      <c r="F40" s="75"/>
      <c r="G40" s="75"/>
      <c r="H40" s="75"/>
      <c r="I40" s="115"/>
      <c r="J40" s="75"/>
      <c r="K40" s="82"/>
      <c r="L40" s="138"/>
      <c r="M40" s="82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</row>
    <row r="41" spans="1:78" x14ac:dyDescent="0.35">
      <c r="A41" s="75"/>
      <c r="B41" s="75"/>
      <c r="C41" s="75"/>
      <c r="D41" s="75"/>
      <c r="E41" s="75"/>
      <c r="F41" s="75"/>
      <c r="G41" s="75"/>
      <c r="H41" s="75"/>
      <c r="I41" s="115"/>
      <c r="J41" s="75"/>
      <c r="K41" s="82"/>
      <c r="L41" s="138"/>
      <c r="M41" s="82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</row>
    <row r="42" spans="1:78" x14ac:dyDescent="0.35">
      <c r="A42" s="75"/>
      <c r="B42" s="75"/>
      <c r="C42" s="75"/>
      <c r="D42" s="75"/>
      <c r="E42" s="75"/>
      <c r="F42" s="75"/>
      <c r="G42" s="75"/>
      <c r="H42" s="75"/>
      <c r="I42" s="115"/>
      <c r="J42" s="75"/>
      <c r="K42" s="82"/>
      <c r="L42" s="138"/>
      <c r="M42" s="82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</row>
    <row r="43" spans="1:78" x14ac:dyDescent="0.35">
      <c r="A43" s="75"/>
      <c r="B43" s="75"/>
      <c r="C43" s="75"/>
      <c r="D43" s="75"/>
      <c r="E43" s="75"/>
      <c r="F43" s="75"/>
      <c r="G43" s="75"/>
      <c r="H43" s="75"/>
      <c r="I43" s="115"/>
      <c r="J43" s="75"/>
      <c r="K43" s="82"/>
      <c r="L43" s="138"/>
      <c r="M43" s="82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</row>
    <row r="44" spans="1:78" x14ac:dyDescent="0.35">
      <c r="A44" s="75"/>
      <c r="B44" s="75"/>
      <c r="C44" s="75"/>
      <c r="D44" s="75"/>
      <c r="E44" s="75"/>
      <c r="F44" s="75"/>
      <c r="G44" s="75"/>
      <c r="H44" s="75"/>
      <c r="I44" s="115"/>
      <c r="J44" s="75"/>
      <c r="K44" s="82"/>
      <c r="L44" s="138"/>
      <c r="M44" s="82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</row>
    <row r="45" spans="1:78" x14ac:dyDescent="0.35">
      <c r="A45" s="75"/>
      <c r="B45" s="75"/>
      <c r="C45" s="75"/>
      <c r="D45" s="75"/>
      <c r="E45" s="75"/>
      <c r="F45" s="75"/>
      <c r="G45" s="75"/>
      <c r="H45" s="75"/>
      <c r="I45" s="115"/>
      <c r="J45" s="75"/>
      <c r="K45" s="82"/>
      <c r="L45" s="138"/>
      <c r="M45" s="82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</row>
    <row r="46" spans="1:78" x14ac:dyDescent="0.35">
      <c r="A46" s="75"/>
      <c r="B46" s="75"/>
      <c r="C46" s="75"/>
      <c r="D46" s="75"/>
      <c r="E46" s="75"/>
      <c r="F46" s="75"/>
      <c r="G46" s="75"/>
      <c r="H46" s="75"/>
      <c r="I46" s="115"/>
      <c r="J46" s="75"/>
      <c r="K46" s="82"/>
      <c r="L46" s="138"/>
      <c r="M46" s="82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</row>
    <row r="47" spans="1:78" x14ac:dyDescent="0.35">
      <c r="A47" s="75"/>
      <c r="B47" s="75"/>
      <c r="C47" s="75"/>
      <c r="D47" s="75"/>
      <c r="E47" s="75"/>
      <c r="F47" s="75"/>
      <c r="G47" s="75"/>
      <c r="H47" s="75"/>
      <c r="I47" s="115"/>
      <c r="J47" s="75"/>
      <c r="K47" s="82"/>
      <c r="L47" s="138"/>
      <c r="M47" s="82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</row>
    <row r="48" spans="1:78" x14ac:dyDescent="0.35">
      <c r="A48" s="75"/>
      <c r="B48" s="75"/>
      <c r="C48" s="75"/>
      <c r="D48" s="75"/>
      <c r="E48" s="75"/>
      <c r="F48" s="75"/>
      <c r="G48" s="75"/>
      <c r="H48" s="75"/>
      <c r="I48" s="115"/>
      <c r="J48" s="75"/>
      <c r="K48" s="82"/>
      <c r="L48" s="138"/>
      <c r="M48" s="82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</row>
    <row r="49" spans="1:78" x14ac:dyDescent="0.35">
      <c r="A49" s="75"/>
      <c r="B49" s="75"/>
      <c r="C49" s="75"/>
      <c r="D49" s="75"/>
      <c r="E49" s="75"/>
      <c r="F49" s="75"/>
      <c r="G49" s="75"/>
      <c r="H49" s="75"/>
      <c r="I49" s="115"/>
      <c r="J49" s="75"/>
      <c r="K49" s="82"/>
      <c r="L49" s="138"/>
      <c r="M49" s="82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</row>
    <row r="50" spans="1:78" x14ac:dyDescent="0.35">
      <c r="A50" s="75"/>
      <c r="B50" s="75"/>
      <c r="C50" s="75"/>
      <c r="D50" s="75"/>
      <c r="E50" s="75"/>
      <c r="F50" s="75"/>
      <c r="G50" s="75"/>
      <c r="H50" s="75"/>
      <c r="I50" s="115"/>
      <c r="J50" s="75"/>
      <c r="K50" s="82"/>
      <c r="L50" s="138"/>
      <c r="M50" s="82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</row>
    <row r="51" spans="1:78" x14ac:dyDescent="0.35">
      <c r="A51" s="75"/>
      <c r="B51" s="75"/>
      <c r="C51" s="75"/>
      <c r="D51" s="75"/>
      <c r="E51" s="75"/>
      <c r="F51" s="75"/>
      <c r="G51" s="75"/>
      <c r="H51" s="75"/>
      <c r="I51" s="115"/>
      <c r="J51" s="75"/>
      <c r="K51" s="82"/>
      <c r="L51" s="138"/>
      <c r="M51" s="82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</row>
    <row r="52" spans="1:78" x14ac:dyDescent="0.35">
      <c r="A52" s="75"/>
      <c r="B52" s="75"/>
      <c r="C52" s="75"/>
      <c r="D52" s="75"/>
      <c r="E52" s="75"/>
      <c r="F52" s="75"/>
      <c r="G52" s="75"/>
      <c r="H52" s="75"/>
      <c r="I52" s="115"/>
      <c r="J52" s="75"/>
      <c r="K52" s="82"/>
      <c r="L52" s="138"/>
      <c r="M52" s="82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</row>
    <row r="53" spans="1:78" x14ac:dyDescent="0.35">
      <c r="A53" s="75"/>
      <c r="B53" s="75"/>
      <c r="C53" s="75"/>
      <c r="D53" s="75"/>
      <c r="E53" s="75"/>
      <c r="F53" s="75"/>
      <c r="G53" s="75"/>
      <c r="H53" s="75"/>
      <c r="I53" s="115"/>
      <c r="J53" s="75"/>
      <c r="K53" s="82"/>
      <c r="L53" s="138"/>
      <c r="M53" s="82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</row>
    <row r="54" spans="1:78" x14ac:dyDescent="0.35">
      <c r="A54" s="75"/>
      <c r="B54" s="75"/>
      <c r="C54" s="75"/>
      <c r="D54" s="75"/>
      <c r="E54" s="75"/>
      <c r="F54" s="75"/>
      <c r="G54" s="75"/>
      <c r="H54" s="75"/>
      <c r="I54" s="115"/>
      <c r="J54" s="75"/>
      <c r="K54" s="82"/>
      <c r="L54" s="138"/>
      <c r="M54" s="82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</row>
    <row r="55" spans="1:78" x14ac:dyDescent="0.35">
      <c r="A55" s="75"/>
      <c r="B55" s="75"/>
      <c r="C55" s="75"/>
      <c r="D55" s="75"/>
      <c r="E55" s="75"/>
      <c r="F55" s="75"/>
      <c r="G55" s="75"/>
      <c r="H55" s="75"/>
      <c r="I55" s="115"/>
      <c r="J55" s="75"/>
      <c r="K55" s="82"/>
      <c r="L55" s="138"/>
      <c r="M55" s="82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</row>
    <row r="56" spans="1:78" x14ac:dyDescent="0.35">
      <c r="A56" s="75"/>
      <c r="B56" s="75"/>
      <c r="C56" s="75"/>
      <c r="D56" s="75"/>
      <c r="E56" s="75"/>
      <c r="F56" s="75"/>
      <c r="G56" s="75"/>
      <c r="H56" s="75"/>
      <c r="I56" s="115"/>
      <c r="J56" s="75"/>
      <c r="K56" s="82"/>
      <c r="L56" s="138"/>
      <c r="M56" s="82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</row>
    <row r="57" spans="1:78" x14ac:dyDescent="0.35">
      <c r="A57" s="75"/>
      <c r="B57" s="75"/>
      <c r="C57" s="75"/>
      <c r="D57" s="75"/>
      <c r="E57" s="75"/>
      <c r="F57" s="75"/>
      <c r="G57" s="75"/>
      <c r="H57" s="75"/>
      <c r="I57" s="115"/>
      <c r="J57" s="75"/>
      <c r="K57" s="82"/>
      <c r="L57" s="138"/>
      <c r="M57" s="82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</row>
    <row r="58" spans="1:78" x14ac:dyDescent="0.35">
      <c r="A58" s="75"/>
      <c r="B58" s="75"/>
      <c r="C58" s="75"/>
      <c r="D58" s="75"/>
      <c r="E58" s="75"/>
      <c r="F58" s="75"/>
      <c r="G58" s="75"/>
      <c r="H58" s="75"/>
      <c r="I58" s="115"/>
      <c r="J58" s="75"/>
      <c r="K58" s="82"/>
      <c r="L58" s="138"/>
      <c r="M58" s="82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</row>
    <row r="59" spans="1:78" x14ac:dyDescent="0.35">
      <c r="A59" s="75"/>
      <c r="B59" s="75"/>
      <c r="C59" s="75"/>
      <c r="D59" s="75"/>
      <c r="E59" s="75"/>
      <c r="F59" s="75"/>
      <c r="G59" s="75"/>
      <c r="H59" s="75"/>
      <c r="I59" s="115"/>
      <c r="J59" s="75"/>
      <c r="K59" s="82"/>
      <c r="L59" s="138"/>
      <c r="M59" s="82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</row>
    <row r="60" spans="1:78" x14ac:dyDescent="0.35">
      <c r="A60" s="75"/>
      <c r="B60" s="75"/>
      <c r="C60" s="75"/>
      <c r="D60" s="75"/>
      <c r="E60" s="75"/>
      <c r="F60" s="75"/>
      <c r="G60" s="75"/>
      <c r="H60" s="75"/>
      <c r="I60" s="115"/>
      <c r="J60" s="75"/>
      <c r="K60" s="82"/>
      <c r="L60" s="138"/>
      <c r="M60" s="82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</row>
    <row r="61" spans="1:78" x14ac:dyDescent="0.35">
      <c r="A61" s="75"/>
      <c r="B61" s="75"/>
      <c r="C61" s="75"/>
      <c r="D61" s="75"/>
      <c r="E61" s="75"/>
      <c r="F61" s="75"/>
      <c r="G61" s="75"/>
      <c r="H61" s="75"/>
      <c r="I61" s="115"/>
      <c r="J61" s="75"/>
      <c r="K61" s="82"/>
      <c r="L61" s="138"/>
      <c r="M61" s="82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</row>
    <row r="62" spans="1:78" x14ac:dyDescent="0.35">
      <c r="A62" s="75"/>
      <c r="B62" s="75"/>
      <c r="C62" s="75"/>
      <c r="D62" s="75"/>
      <c r="E62" s="75"/>
      <c r="F62" s="75"/>
      <c r="G62" s="75"/>
      <c r="H62" s="75"/>
      <c r="I62" s="115"/>
      <c r="J62" s="75"/>
      <c r="K62" s="82"/>
      <c r="L62" s="138"/>
      <c r="M62" s="82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</row>
    <row r="63" spans="1:78" x14ac:dyDescent="0.35">
      <c r="A63" s="75"/>
      <c r="B63" s="75"/>
      <c r="C63" s="75"/>
      <c r="D63" s="75"/>
      <c r="E63" s="75"/>
      <c r="F63" s="75"/>
      <c r="G63" s="75"/>
      <c r="H63" s="75"/>
      <c r="I63" s="115"/>
      <c r="J63" s="75"/>
      <c r="K63" s="82"/>
      <c r="L63" s="138"/>
      <c r="M63" s="82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</row>
    <row r="64" spans="1:78" x14ac:dyDescent="0.35">
      <c r="A64" s="75"/>
      <c r="B64" s="75"/>
      <c r="C64" s="75"/>
      <c r="D64" s="75"/>
      <c r="E64" s="75"/>
      <c r="F64" s="75"/>
      <c r="G64" s="75"/>
      <c r="H64" s="75"/>
      <c r="I64" s="115"/>
      <c r="J64" s="75"/>
      <c r="K64" s="82"/>
      <c r="L64" s="138"/>
      <c r="M64" s="82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</row>
    <row r="65" spans="1:78" x14ac:dyDescent="0.35">
      <c r="A65" s="75"/>
      <c r="B65" s="75"/>
      <c r="C65" s="75"/>
      <c r="D65" s="75"/>
      <c r="E65" s="75"/>
      <c r="F65" s="75"/>
      <c r="G65" s="75"/>
      <c r="H65" s="75"/>
      <c r="I65" s="115"/>
      <c r="J65" s="75"/>
      <c r="K65" s="82"/>
      <c r="L65" s="138"/>
      <c r="M65" s="82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</row>
    <row r="66" spans="1:78" x14ac:dyDescent="0.35">
      <c r="A66" s="75"/>
      <c r="B66" s="75"/>
      <c r="C66" s="75"/>
      <c r="D66" s="75"/>
      <c r="E66" s="75"/>
      <c r="F66" s="75"/>
      <c r="G66" s="75"/>
      <c r="H66" s="75"/>
      <c r="I66" s="115"/>
      <c r="J66" s="75"/>
      <c r="K66" s="82"/>
      <c r="L66" s="138"/>
      <c r="M66" s="82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</row>
    <row r="67" spans="1:78" x14ac:dyDescent="0.35">
      <c r="A67" s="75"/>
      <c r="B67" s="75"/>
      <c r="C67" s="75"/>
      <c r="D67" s="75"/>
      <c r="E67" s="75"/>
      <c r="F67" s="75"/>
      <c r="G67" s="75"/>
      <c r="H67" s="75"/>
      <c r="I67" s="115"/>
      <c r="J67" s="75"/>
      <c r="K67" s="82"/>
      <c r="L67" s="138"/>
      <c r="M67" s="82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</row>
    <row r="68" spans="1:78" x14ac:dyDescent="0.35">
      <c r="A68" s="75"/>
      <c r="B68" s="75"/>
      <c r="C68" s="75"/>
      <c r="D68" s="75"/>
      <c r="E68" s="75"/>
      <c r="F68" s="75"/>
      <c r="G68" s="75"/>
      <c r="H68" s="75"/>
      <c r="I68" s="115"/>
      <c r="J68" s="75"/>
      <c r="K68" s="82"/>
      <c r="L68" s="138"/>
      <c r="M68" s="82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</row>
    <row r="69" spans="1:78" x14ac:dyDescent="0.35">
      <c r="A69" s="75"/>
      <c r="B69" s="75"/>
      <c r="C69" s="75"/>
      <c r="D69" s="75"/>
      <c r="E69" s="75"/>
      <c r="F69" s="75"/>
      <c r="G69" s="75"/>
      <c r="H69" s="75"/>
      <c r="I69" s="115"/>
      <c r="J69" s="75"/>
      <c r="K69" s="82"/>
      <c r="L69" s="138"/>
      <c r="M69" s="82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</row>
    <row r="70" spans="1:78" x14ac:dyDescent="0.35">
      <c r="A70" s="75"/>
      <c r="B70" s="75"/>
      <c r="C70" s="75"/>
      <c r="D70" s="75"/>
      <c r="E70" s="75"/>
      <c r="F70" s="75"/>
      <c r="G70" s="75"/>
      <c r="H70" s="75"/>
      <c r="I70" s="115"/>
      <c r="J70" s="75"/>
      <c r="K70" s="82"/>
      <c r="L70" s="138"/>
      <c r="M70" s="82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</row>
    <row r="71" spans="1:78" x14ac:dyDescent="0.35">
      <c r="A71" s="75"/>
      <c r="B71" s="75"/>
      <c r="C71" s="75"/>
      <c r="D71" s="75"/>
      <c r="E71" s="75"/>
      <c r="F71" s="75"/>
      <c r="G71" s="75"/>
      <c r="H71" s="75"/>
      <c r="I71" s="115"/>
      <c r="J71" s="75"/>
      <c r="K71" s="82"/>
      <c r="L71" s="138"/>
      <c r="M71" s="82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</row>
    <row r="72" spans="1:78" x14ac:dyDescent="0.35">
      <c r="A72" s="75"/>
      <c r="B72" s="75"/>
      <c r="C72" s="75"/>
      <c r="D72" s="75"/>
      <c r="E72" s="75"/>
      <c r="F72" s="75"/>
      <c r="G72" s="75"/>
      <c r="H72" s="75"/>
      <c r="I72" s="115"/>
      <c r="J72" s="75"/>
      <c r="K72" s="82"/>
      <c r="L72" s="138"/>
      <c r="M72" s="82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</row>
    <row r="73" spans="1:78" x14ac:dyDescent="0.35">
      <c r="A73" s="75"/>
      <c r="B73" s="75"/>
      <c r="C73" s="75"/>
      <c r="D73" s="75"/>
      <c r="E73" s="75"/>
      <c r="F73" s="75"/>
      <c r="G73" s="75"/>
      <c r="H73" s="75"/>
      <c r="I73" s="115"/>
      <c r="J73" s="75"/>
      <c r="K73" s="82"/>
      <c r="L73" s="138"/>
      <c r="M73" s="82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</row>
    <row r="74" spans="1:78" x14ac:dyDescent="0.35">
      <c r="A74" s="75"/>
      <c r="B74" s="75"/>
      <c r="C74" s="75"/>
      <c r="D74" s="75"/>
      <c r="E74" s="75"/>
      <c r="F74" s="75"/>
      <c r="G74" s="75"/>
      <c r="H74" s="75"/>
      <c r="I74" s="115"/>
      <c r="J74" s="75"/>
      <c r="K74" s="82"/>
      <c r="L74" s="138"/>
      <c r="M74" s="82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</row>
    <row r="75" spans="1:78" x14ac:dyDescent="0.35">
      <c r="A75" s="75"/>
      <c r="B75" s="75"/>
      <c r="C75" s="75"/>
      <c r="D75" s="75"/>
      <c r="E75" s="75"/>
      <c r="F75" s="75"/>
      <c r="G75" s="75"/>
      <c r="H75" s="75"/>
      <c r="I75" s="115"/>
      <c r="J75" s="75"/>
      <c r="K75" s="82"/>
      <c r="L75" s="138"/>
      <c r="M75" s="82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</row>
    <row r="76" spans="1:78" x14ac:dyDescent="0.35">
      <c r="A76" s="75"/>
      <c r="B76" s="75"/>
      <c r="C76" s="75"/>
      <c r="D76" s="75"/>
      <c r="E76" s="75"/>
      <c r="F76" s="75"/>
      <c r="G76" s="75"/>
      <c r="H76" s="75"/>
      <c r="I76" s="115"/>
      <c r="J76" s="75"/>
      <c r="K76" s="82"/>
      <c r="L76" s="138"/>
      <c r="M76" s="82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</row>
    <row r="77" spans="1:78" x14ac:dyDescent="0.35">
      <c r="A77" s="75"/>
      <c r="B77" s="75"/>
      <c r="C77" s="75"/>
      <c r="D77" s="75"/>
      <c r="E77" s="75"/>
      <c r="F77" s="75"/>
      <c r="G77" s="75"/>
      <c r="H77" s="75"/>
      <c r="I77" s="115"/>
      <c r="J77" s="75"/>
      <c r="K77" s="82"/>
      <c r="L77" s="138"/>
      <c r="M77" s="82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</row>
    <row r="78" spans="1:78" x14ac:dyDescent="0.35">
      <c r="A78" s="75"/>
      <c r="B78" s="75"/>
      <c r="C78" s="75"/>
      <c r="D78" s="75"/>
      <c r="E78" s="75"/>
      <c r="F78" s="75"/>
      <c r="G78" s="75"/>
      <c r="H78" s="75"/>
      <c r="I78" s="115"/>
      <c r="J78" s="75"/>
      <c r="K78" s="82"/>
      <c r="L78" s="138"/>
      <c r="M78" s="82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</row>
    <row r="79" spans="1:78" x14ac:dyDescent="0.35">
      <c r="A79" s="75"/>
      <c r="B79" s="75"/>
      <c r="C79" s="75"/>
      <c r="D79" s="75"/>
      <c r="E79" s="75"/>
      <c r="F79" s="75"/>
      <c r="G79" s="75"/>
      <c r="H79" s="75"/>
      <c r="I79" s="115"/>
      <c r="J79" s="75"/>
      <c r="K79" s="82"/>
      <c r="L79" s="138"/>
      <c r="M79" s="82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</row>
    <row r="80" spans="1:78" x14ac:dyDescent="0.35">
      <c r="A80" s="75"/>
      <c r="B80" s="75"/>
      <c r="C80" s="75"/>
      <c r="D80" s="75"/>
      <c r="E80" s="75"/>
      <c r="F80" s="75"/>
      <c r="G80" s="75"/>
      <c r="H80" s="75"/>
      <c r="I80" s="115"/>
      <c r="J80" s="75"/>
      <c r="K80" s="82"/>
      <c r="L80" s="138"/>
      <c r="M80" s="82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</row>
    <row r="81" spans="1:78" x14ac:dyDescent="0.35">
      <c r="A81" s="75"/>
      <c r="B81" s="75"/>
      <c r="C81" s="75"/>
      <c r="D81" s="75"/>
      <c r="E81" s="75"/>
      <c r="F81" s="75"/>
      <c r="G81" s="75"/>
      <c r="H81" s="75"/>
      <c r="I81" s="115"/>
      <c r="J81" s="75"/>
      <c r="K81" s="82"/>
      <c r="L81" s="138"/>
      <c r="M81" s="82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</row>
    <row r="82" spans="1:78" x14ac:dyDescent="0.35">
      <c r="A82" s="75"/>
      <c r="B82" s="75"/>
      <c r="C82" s="75"/>
      <c r="D82" s="75"/>
      <c r="E82" s="75"/>
      <c r="F82" s="75"/>
      <c r="G82" s="75"/>
      <c r="H82" s="75"/>
      <c r="I82" s="115"/>
      <c r="J82" s="75"/>
      <c r="K82" s="82"/>
      <c r="L82" s="138"/>
      <c r="M82" s="82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</row>
    <row r="83" spans="1:78" x14ac:dyDescent="0.35">
      <c r="A83" s="75"/>
      <c r="B83" s="75"/>
      <c r="C83" s="75"/>
      <c r="D83" s="75"/>
      <c r="E83" s="75"/>
      <c r="F83" s="75"/>
      <c r="G83" s="75"/>
      <c r="H83" s="75"/>
      <c r="I83" s="115"/>
      <c r="J83" s="75"/>
      <c r="K83" s="82"/>
      <c r="L83" s="138"/>
      <c r="M83" s="82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</row>
    <row r="84" spans="1:78" x14ac:dyDescent="0.35">
      <c r="A84" s="75"/>
      <c r="B84" s="75"/>
      <c r="C84" s="75"/>
      <c r="D84" s="75"/>
      <c r="E84" s="75"/>
      <c r="F84" s="75"/>
      <c r="G84" s="75"/>
      <c r="H84" s="75"/>
      <c r="I84" s="115"/>
      <c r="J84" s="75"/>
      <c r="K84" s="82"/>
      <c r="L84" s="138"/>
      <c r="M84" s="82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</row>
    <row r="85" spans="1:78" x14ac:dyDescent="0.35">
      <c r="A85" s="75"/>
      <c r="B85" s="75"/>
      <c r="C85" s="75"/>
      <c r="D85" s="75"/>
      <c r="E85" s="75"/>
      <c r="F85" s="75"/>
      <c r="G85" s="75"/>
      <c r="H85" s="75"/>
      <c r="I85" s="115"/>
      <c r="J85" s="75"/>
      <c r="K85" s="82"/>
      <c r="L85" s="138"/>
      <c r="M85" s="82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</row>
    <row r="86" spans="1:78" x14ac:dyDescent="0.35">
      <c r="A86" s="75"/>
      <c r="B86" s="75"/>
      <c r="C86" s="75"/>
      <c r="D86" s="75"/>
      <c r="E86" s="75"/>
      <c r="F86" s="75"/>
      <c r="G86" s="75"/>
      <c r="H86" s="75"/>
      <c r="I86" s="115"/>
      <c r="J86" s="75"/>
      <c r="K86" s="82"/>
      <c r="L86" s="138"/>
      <c r="M86" s="82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</row>
    <row r="87" spans="1:78" x14ac:dyDescent="0.35">
      <c r="A87" s="75"/>
      <c r="B87" s="75"/>
      <c r="C87" s="75"/>
      <c r="D87" s="75"/>
      <c r="E87" s="75"/>
      <c r="F87" s="75"/>
      <c r="G87" s="75"/>
      <c r="H87" s="75"/>
      <c r="I87" s="115"/>
      <c r="J87" s="75"/>
      <c r="K87" s="82"/>
      <c r="L87" s="138"/>
      <c r="M87" s="82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</row>
    <row r="88" spans="1:78" x14ac:dyDescent="0.35">
      <c r="A88" s="75"/>
      <c r="B88" s="75"/>
      <c r="C88" s="75"/>
      <c r="D88" s="75"/>
      <c r="E88" s="75"/>
      <c r="F88" s="75"/>
      <c r="G88" s="75"/>
      <c r="H88" s="75"/>
      <c r="I88" s="115"/>
      <c r="J88" s="75"/>
      <c r="K88" s="82"/>
      <c r="L88" s="138"/>
      <c r="M88" s="82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</row>
    <row r="89" spans="1:78" x14ac:dyDescent="0.35">
      <c r="A89" s="75"/>
      <c r="B89" s="75"/>
      <c r="C89" s="75"/>
      <c r="D89" s="75"/>
      <c r="E89" s="75"/>
      <c r="F89" s="75"/>
      <c r="G89" s="75"/>
      <c r="H89" s="75"/>
      <c r="I89" s="115"/>
      <c r="J89" s="75"/>
      <c r="K89" s="82"/>
      <c r="L89" s="138"/>
      <c r="M89" s="82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</row>
    <row r="90" spans="1:78" x14ac:dyDescent="0.35">
      <c r="A90" s="75"/>
      <c r="B90" s="75"/>
      <c r="C90" s="75"/>
      <c r="D90" s="75"/>
      <c r="E90" s="75"/>
      <c r="F90" s="75"/>
      <c r="G90" s="75"/>
      <c r="H90" s="75"/>
      <c r="I90" s="115"/>
      <c r="J90" s="75"/>
      <c r="K90" s="82"/>
      <c r="L90" s="138"/>
      <c r="M90" s="82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  <c r="BS90" s="81"/>
      <c r="BT90" s="81"/>
      <c r="BU90" s="81"/>
      <c r="BV90" s="81"/>
      <c r="BW90" s="81"/>
      <c r="BX90" s="81"/>
      <c r="BY90" s="81"/>
      <c r="BZ90" s="81"/>
    </row>
    <row r="91" spans="1:78" x14ac:dyDescent="0.35">
      <c r="A91" s="75"/>
      <c r="B91" s="75"/>
      <c r="C91" s="75"/>
      <c r="D91" s="75"/>
      <c r="E91" s="75"/>
      <c r="F91" s="75"/>
      <c r="G91" s="75"/>
      <c r="H91" s="75"/>
      <c r="I91" s="115"/>
      <c r="J91" s="75"/>
      <c r="K91" s="82"/>
      <c r="L91" s="138"/>
      <c r="M91" s="82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</row>
    <row r="92" spans="1:78" x14ac:dyDescent="0.35">
      <c r="A92" s="75"/>
      <c r="B92" s="75"/>
      <c r="C92" s="75"/>
      <c r="D92" s="75"/>
      <c r="E92" s="75"/>
      <c r="F92" s="75"/>
      <c r="G92" s="75"/>
      <c r="H92" s="75"/>
      <c r="I92" s="115"/>
      <c r="J92" s="75"/>
      <c r="K92" s="82"/>
      <c r="L92" s="138"/>
      <c r="M92" s="82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</row>
    <row r="93" spans="1:78" x14ac:dyDescent="0.35">
      <c r="A93" s="75"/>
      <c r="B93" s="75"/>
      <c r="C93" s="75"/>
      <c r="D93" s="75"/>
      <c r="E93" s="75"/>
      <c r="F93" s="75"/>
      <c r="G93" s="75"/>
      <c r="H93" s="75"/>
      <c r="I93" s="115"/>
      <c r="J93" s="75"/>
      <c r="K93" s="82"/>
      <c r="L93" s="138"/>
      <c r="M93" s="82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</row>
    <row r="94" spans="1:78" x14ac:dyDescent="0.35">
      <c r="A94" s="75"/>
      <c r="B94" s="75"/>
      <c r="C94" s="75"/>
      <c r="D94" s="75"/>
      <c r="E94" s="75"/>
      <c r="F94" s="75"/>
      <c r="G94" s="75"/>
      <c r="H94" s="75"/>
      <c r="I94" s="115"/>
      <c r="J94" s="75"/>
      <c r="K94" s="82"/>
      <c r="L94" s="138"/>
      <c r="M94" s="82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</row>
    <row r="95" spans="1:78" x14ac:dyDescent="0.35">
      <c r="A95" s="75"/>
      <c r="B95" s="75"/>
      <c r="C95" s="75"/>
      <c r="D95" s="75"/>
      <c r="E95" s="75"/>
      <c r="F95" s="75"/>
      <c r="G95" s="75"/>
      <c r="H95" s="75"/>
      <c r="I95" s="115"/>
      <c r="J95" s="75"/>
      <c r="K95" s="82"/>
      <c r="L95" s="138"/>
      <c r="M95" s="82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</row>
    <row r="96" spans="1:78" x14ac:dyDescent="0.35">
      <c r="A96" s="75"/>
      <c r="B96" s="75"/>
      <c r="C96" s="75"/>
      <c r="D96" s="75"/>
      <c r="E96" s="75"/>
      <c r="F96" s="75"/>
      <c r="G96" s="75"/>
      <c r="H96" s="75"/>
      <c r="I96" s="115"/>
      <c r="J96" s="75"/>
      <c r="K96" s="82"/>
      <c r="L96" s="138"/>
      <c r="M96" s="82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81"/>
      <c r="BQ96" s="81"/>
      <c r="BR96" s="81"/>
      <c r="BS96" s="81"/>
      <c r="BT96" s="81"/>
      <c r="BU96" s="81"/>
      <c r="BV96" s="81"/>
      <c r="BW96" s="81"/>
      <c r="BX96" s="81"/>
      <c r="BY96" s="81"/>
      <c r="BZ96" s="81"/>
    </row>
    <row r="97" spans="1:78" x14ac:dyDescent="0.35">
      <c r="A97" s="75"/>
      <c r="B97" s="75"/>
      <c r="C97" s="75"/>
      <c r="D97" s="75"/>
      <c r="E97" s="75"/>
      <c r="F97" s="75"/>
      <c r="G97" s="75"/>
      <c r="H97" s="75"/>
      <c r="I97" s="115"/>
      <c r="J97" s="75"/>
      <c r="K97" s="82"/>
      <c r="L97" s="138"/>
      <c r="M97" s="82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</row>
    <row r="98" spans="1:78" x14ac:dyDescent="0.35">
      <c r="A98" s="75"/>
      <c r="B98" s="75"/>
      <c r="C98" s="75"/>
      <c r="D98" s="75"/>
      <c r="E98" s="75"/>
      <c r="F98" s="75"/>
      <c r="G98" s="75"/>
      <c r="H98" s="75"/>
      <c r="I98" s="115"/>
      <c r="J98" s="75"/>
      <c r="K98" s="82"/>
      <c r="L98" s="138"/>
      <c r="M98" s="82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</row>
    <row r="99" spans="1:78" x14ac:dyDescent="0.35">
      <c r="A99" s="75"/>
      <c r="B99" s="75"/>
      <c r="C99" s="75"/>
      <c r="D99" s="75"/>
      <c r="E99" s="75"/>
      <c r="F99" s="75"/>
      <c r="G99" s="75"/>
      <c r="H99" s="75"/>
      <c r="I99" s="115"/>
      <c r="J99" s="75"/>
      <c r="K99" s="82"/>
      <c r="L99" s="138"/>
      <c r="M99" s="82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</row>
    <row r="100" spans="1:78" x14ac:dyDescent="0.35">
      <c r="A100" s="75"/>
      <c r="B100" s="75"/>
      <c r="C100" s="75"/>
      <c r="D100" s="75"/>
      <c r="E100" s="75"/>
      <c r="F100" s="75"/>
      <c r="G100" s="75"/>
      <c r="H100" s="75"/>
      <c r="I100" s="115"/>
      <c r="J100" s="75"/>
      <c r="K100" s="82"/>
      <c r="L100" s="138"/>
      <c r="M100" s="82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</row>
    <row r="101" spans="1:78" x14ac:dyDescent="0.35">
      <c r="A101" s="75"/>
      <c r="B101" s="75"/>
      <c r="C101" s="75"/>
      <c r="D101" s="75"/>
      <c r="E101" s="75"/>
      <c r="F101" s="75"/>
      <c r="G101" s="75"/>
      <c r="H101" s="75"/>
      <c r="I101" s="115"/>
      <c r="J101" s="75"/>
      <c r="K101" s="82"/>
      <c r="L101" s="138"/>
      <c r="M101" s="82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</row>
    <row r="102" spans="1:78" x14ac:dyDescent="0.35">
      <c r="A102" s="75"/>
      <c r="B102" s="75"/>
      <c r="C102" s="75"/>
      <c r="D102" s="75"/>
      <c r="E102" s="75"/>
      <c r="F102" s="75"/>
      <c r="G102" s="75"/>
      <c r="H102" s="75"/>
      <c r="I102" s="115"/>
      <c r="J102" s="75"/>
      <c r="K102" s="82"/>
      <c r="L102" s="138"/>
      <c r="M102" s="82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</row>
    <row r="103" spans="1:78" x14ac:dyDescent="0.35">
      <c r="A103" s="75"/>
      <c r="B103" s="75"/>
      <c r="C103" s="75"/>
      <c r="D103" s="75"/>
      <c r="E103" s="75"/>
      <c r="F103" s="75"/>
      <c r="G103" s="75"/>
      <c r="H103" s="75"/>
      <c r="I103" s="115"/>
      <c r="J103" s="75"/>
      <c r="K103" s="82"/>
      <c r="L103" s="138"/>
      <c r="M103" s="82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</row>
    <row r="104" spans="1:78" x14ac:dyDescent="0.35">
      <c r="A104" s="75"/>
      <c r="B104" s="75"/>
      <c r="C104" s="75"/>
      <c r="D104" s="75"/>
      <c r="E104" s="75"/>
      <c r="F104" s="75"/>
      <c r="G104" s="75"/>
      <c r="H104" s="75"/>
      <c r="I104" s="115"/>
      <c r="J104" s="75"/>
      <c r="K104" s="82"/>
      <c r="L104" s="138"/>
      <c r="M104" s="82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</row>
    <row r="105" spans="1:78" x14ac:dyDescent="0.35">
      <c r="A105" s="75"/>
      <c r="B105" s="75"/>
      <c r="C105" s="75"/>
      <c r="D105" s="75"/>
      <c r="E105" s="75"/>
      <c r="F105" s="75"/>
      <c r="G105" s="75"/>
      <c r="H105" s="75"/>
      <c r="I105" s="115"/>
      <c r="J105" s="75"/>
      <c r="K105" s="82"/>
      <c r="L105" s="138"/>
      <c r="M105" s="82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1"/>
      <c r="BP105" s="81"/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</row>
    <row r="106" spans="1:78" x14ac:dyDescent="0.35">
      <c r="A106" s="75"/>
      <c r="B106" s="75"/>
      <c r="C106" s="75"/>
      <c r="D106" s="75"/>
      <c r="E106" s="75"/>
      <c r="F106" s="75"/>
      <c r="G106" s="75"/>
      <c r="H106" s="75"/>
      <c r="I106" s="115"/>
      <c r="J106" s="75"/>
      <c r="K106" s="82"/>
      <c r="L106" s="138"/>
      <c r="M106" s="82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</row>
    <row r="107" spans="1:78" x14ac:dyDescent="0.35">
      <c r="A107" s="75"/>
      <c r="B107" s="75"/>
      <c r="C107" s="75"/>
      <c r="D107" s="75"/>
      <c r="E107" s="75"/>
      <c r="F107" s="75"/>
      <c r="G107" s="75"/>
      <c r="H107" s="75"/>
      <c r="I107" s="115"/>
      <c r="J107" s="75"/>
      <c r="K107" s="82"/>
      <c r="L107" s="138"/>
      <c r="M107" s="82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  <c r="BZ107" s="81"/>
    </row>
    <row r="108" spans="1:78" x14ac:dyDescent="0.35">
      <c r="A108" s="75"/>
      <c r="B108" s="75"/>
      <c r="C108" s="75"/>
      <c r="D108" s="75"/>
      <c r="E108" s="75"/>
      <c r="F108" s="75"/>
      <c r="G108" s="75"/>
      <c r="H108" s="75"/>
      <c r="I108" s="115"/>
      <c r="J108" s="75"/>
      <c r="K108" s="82"/>
      <c r="L108" s="138"/>
      <c r="M108" s="82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</row>
    <row r="109" spans="1:78" x14ac:dyDescent="0.35">
      <c r="A109" s="75"/>
      <c r="B109" s="75"/>
      <c r="C109" s="75"/>
      <c r="D109" s="75"/>
      <c r="E109" s="75"/>
      <c r="F109" s="75"/>
      <c r="G109" s="75"/>
      <c r="H109" s="75"/>
      <c r="I109" s="115"/>
      <c r="J109" s="75"/>
      <c r="K109" s="82"/>
      <c r="L109" s="138"/>
      <c r="M109" s="82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  <c r="BZ109" s="81"/>
    </row>
    <row r="110" spans="1:78" x14ac:dyDescent="0.35">
      <c r="A110" s="75"/>
      <c r="B110" s="75"/>
      <c r="C110" s="75"/>
      <c r="D110" s="75"/>
      <c r="E110" s="75"/>
      <c r="F110" s="75"/>
      <c r="G110" s="75"/>
      <c r="H110" s="75"/>
      <c r="I110" s="115"/>
      <c r="J110" s="75"/>
      <c r="K110" s="82"/>
      <c r="L110" s="138"/>
      <c r="M110" s="82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</row>
    <row r="111" spans="1:78" x14ac:dyDescent="0.35">
      <c r="A111" s="75"/>
      <c r="B111" s="75"/>
      <c r="C111" s="75"/>
      <c r="D111" s="75"/>
      <c r="E111" s="75"/>
      <c r="F111" s="75"/>
      <c r="G111" s="75"/>
      <c r="H111" s="75"/>
      <c r="I111" s="115"/>
      <c r="J111" s="75"/>
      <c r="K111" s="82"/>
      <c r="L111" s="138"/>
      <c r="M111" s="82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</row>
    <row r="112" spans="1:78" x14ac:dyDescent="0.35">
      <c r="A112" s="75"/>
      <c r="B112" s="75"/>
      <c r="C112" s="75"/>
      <c r="D112" s="75"/>
      <c r="E112" s="75"/>
      <c r="F112" s="75"/>
      <c r="G112" s="75"/>
      <c r="H112" s="75"/>
      <c r="I112" s="115"/>
      <c r="J112" s="75"/>
      <c r="K112" s="82"/>
      <c r="L112" s="138"/>
      <c r="M112" s="82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</row>
    <row r="113" spans="1:78" x14ac:dyDescent="0.35">
      <c r="A113" s="75"/>
      <c r="B113" s="75"/>
      <c r="C113" s="75"/>
      <c r="D113" s="75"/>
      <c r="E113" s="75"/>
      <c r="F113" s="75"/>
      <c r="G113" s="75"/>
      <c r="H113" s="75"/>
      <c r="I113" s="115"/>
      <c r="J113" s="75"/>
      <c r="K113" s="82"/>
      <c r="L113" s="138"/>
      <c r="M113" s="82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  <c r="BZ113" s="81"/>
    </row>
    <row r="114" spans="1:78" x14ac:dyDescent="0.35">
      <c r="A114" s="75"/>
      <c r="B114" s="75"/>
      <c r="C114" s="75"/>
      <c r="D114" s="75"/>
      <c r="E114" s="75"/>
      <c r="F114" s="75"/>
      <c r="G114" s="75"/>
      <c r="H114" s="75"/>
      <c r="I114" s="115"/>
      <c r="J114" s="75"/>
      <c r="K114" s="82"/>
      <c r="L114" s="138"/>
      <c r="M114" s="82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  <c r="BZ114" s="81"/>
    </row>
    <row r="115" spans="1:78" x14ac:dyDescent="0.35">
      <c r="A115" s="75"/>
      <c r="B115" s="75"/>
      <c r="C115" s="75"/>
      <c r="D115" s="75"/>
      <c r="E115" s="75"/>
      <c r="F115" s="75"/>
      <c r="G115" s="75"/>
      <c r="H115" s="75"/>
      <c r="I115" s="115"/>
      <c r="J115" s="75"/>
      <c r="K115" s="82"/>
      <c r="L115" s="138"/>
      <c r="M115" s="82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  <c r="BZ115" s="81"/>
    </row>
    <row r="116" spans="1:78" x14ac:dyDescent="0.35">
      <c r="A116" s="75"/>
      <c r="B116" s="75"/>
      <c r="C116" s="75"/>
      <c r="D116" s="75"/>
      <c r="E116" s="75"/>
      <c r="F116" s="75"/>
      <c r="G116" s="75"/>
      <c r="H116" s="75"/>
      <c r="I116" s="115"/>
      <c r="J116" s="75"/>
      <c r="K116" s="82"/>
      <c r="L116" s="138"/>
      <c r="M116" s="82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81"/>
      <c r="BU116" s="81"/>
      <c r="BV116" s="81"/>
      <c r="BW116" s="81"/>
      <c r="BX116" s="81"/>
      <c r="BY116" s="81"/>
      <c r="BZ116" s="81"/>
    </row>
    <row r="117" spans="1:78" x14ac:dyDescent="0.35">
      <c r="A117" s="75"/>
      <c r="B117" s="75"/>
      <c r="C117" s="75"/>
      <c r="D117" s="75"/>
      <c r="E117" s="75"/>
      <c r="F117" s="75"/>
      <c r="G117" s="75"/>
      <c r="H117" s="75"/>
      <c r="I117" s="115"/>
      <c r="J117" s="75"/>
      <c r="K117" s="82"/>
      <c r="L117" s="138"/>
      <c r="M117" s="82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</row>
    <row r="118" spans="1:78" x14ac:dyDescent="0.35">
      <c r="A118" s="75"/>
      <c r="B118" s="75"/>
      <c r="C118" s="75"/>
      <c r="D118" s="75"/>
      <c r="E118" s="75"/>
      <c r="F118" s="75"/>
      <c r="G118" s="75"/>
      <c r="H118" s="75"/>
      <c r="I118" s="115"/>
      <c r="J118" s="75"/>
      <c r="K118" s="82"/>
      <c r="L118" s="138"/>
      <c r="M118" s="82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  <c r="BZ118" s="81"/>
    </row>
    <row r="119" spans="1:78" x14ac:dyDescent="0.35">
      <c r="A119" s="75"/>
      <c r="B119" s="75"/>
      <c r="C119" s="75"/>
      <c r="D119" s="75"/>
      <c r="E119" s="75"/>
      <c r="F119" s="75"/>
      <c r="G119" s="75"/>
      <c r="H119" s="75"/>
      <c r="I119" s="115"/>
      <c r="J119" s="75"/>
      <c r="K119" s="82"/>
      <c r="L119" s="138"/>
      <c r="M119" s="82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</row>
    <row r="120" spans="1:78" x14ac:dyDescent="0.35">
      <c r="A120" s="75"/>
      <c r="B120" s="75"/>
      <c r="C120" s="75"/>
      <c r="D120" s="75"/>
      <c r="E120" s="75"/>
      <c r="F120" s="75"/>
      <c r="G120" s="75"/>
      <c r="H120" s="75"/>
      <c r="I120" s="115"/>
      <c r="J120" s="75"/>
      <c r="K120" s="82"/>
      <c r="L120" s="138"/>
      <c r="M120" s="82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</row>
    <row r="121" spans="1:78" x14ac:dyDescent="0.35">
      <c r="A121" s="75"/>
      <c r="B121" s="75"/>
      <c r="C121" s="75"/>
      <c r="D121" s="75"/>
      <c r="E121" s="75"/>
      <c r="F121" s="75"/>
      <c r="G121" s="75"/>
      <c r="H121" s="75"/>
      <c r="I121" s="115"/>
      <c r="J121" s="75"/>
      <c r="K121" s="82"/>
      <c r="L121" s="138"/>
      <c r="M121" s="82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</row>
    <row r="122" spans="1:78" x14ac:dyDescent="0.35">
      <c r="A122" s="75"/>
      <c r="B122" s="75"/>
      <c r="C122" s="75"/>
      <c r="D122" s="75"/>
      <c r="E122" s="75"/>
      <c r="F122" s="75"/>
      <c r="G122" s="75"/>
      <c r="H122" s="75"/>
      <c r="I122" s="115"/>
      <c r="J122" s="75"/>
      <c r="K122" s="82"/>
      <c r="L122" s="138"/>
      <c r="M122" s="82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</row>
    <row r="123" spans="1:78" x14ac:dyDescent="0.35">
      <c r="A123" s="75"/>
      <c r="B123" s="75"/>
      <c r="C123" s="75"/>
      <c r="D123" s="75"/>
      <c r="E123" s="75"/>
      <c r="F123" s="75"/>
      <c r="G123" s="75"/>
      <c r="H123" s="75"/>
      <c r="I123" s="115"/>
      <c r="J123" s="75"/>
      <c r="K123" s="82"/>
      <c r="L123" s="138"/>
      <c r="M123" s="82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</row>
    <row r="124" spans="1:78" x14ac:dyDescent="0.35">
      <c r="A124" s="75"/>
      <c r="B124" s="75"/>
      <c r="C124" s="75"/>
      <c r="D124" s="75"/>
      <c r="E124" s="75"/>
      <c r="F124" s="75"/>
      <c r="G124" s="75"/>
      <c r="H124" s="75"/>
      <c r="I124" s="115"/>
      <c r="J124" s="75"/>
      <c r="K124" s="82"/>
      <c r="L124" s="138"/>
      <c r="M124" s="82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</row>
    <row r="125" spans="1:78" x14ac:dyDescent="0.35">
      <c r="A125" s="75"/>
      <c r="B125" s="75"/>
      <c r="C125" s="75"/>
      <c r="D125" s="75"/>
      <c r="E125" s="75"/>
      <c r="F125" s="75"/>
      <c r="G125" s="75"/>
      <c r="H125" s="75"/>
      <c r="I125" s="115"/>
      <c r="J125" s="75"/>
      <c r="K125" s="82"/>
      <c r="L125" s="138"/>
      <c r="M125" s="82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1"/>
    </row>
    <row r="126" spans="1:78" x14ac:dyDescent="0.35">
      <c r="A126" s="75"/>
      <c r="B126" s="75"/>
      <c r="C126" s="75"/>
      <c r="D126" s="75"/>
      <c r="E126" s="75"/>
      <c r="F126" s="75"/>
      <c r="G126" s="75"/>
      <c r="H126" s="75"/>
      <c r="I126" s="115"/>
      <c r="J126" s="75"/>
      <c r="K126" s="82"/>
      <c r="L126" s="138"/>
      <c r="M126" s="82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</row>
    <row r="127" spans="1:78" x14ac:dyDescent="0.35">
      <c r="A127" s="75"/>
      <c r="B127" s="75"/>
      <c r="C127" s="75"/>
      <c r="D127" s="75"/>
      <c r="E127" s="75"/>
      <c r="F127" s="75"/>
      <c r="G127" s="75"/>
      <c r="H127" s="75"/>
      <c r="I127" s="115"/>
      <c r="J127" s="75"/>
      <c r="K127" s="82"/>
      <c r="L127" s="138"/>
      <c r="M127" s="82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</row>
    <row r="128" spans="1:78" x14ac:dyDescent="0.35">
      <c r="A128" s="75"/>
      <c r="B128" s="75"/>
      <c r="C128" s="75"/>
      <c r="D128" s="75"/>
      <c r="E128" s="75"/>
      <c r="F128" s="75"/>
      <c r="G128" s="75"/>
      <c r="H128" s="75"/>
      <c r="I128" s="115"/>
      <c r="J128" s="75"/>
      <c r="K128" s="82"/>
      <c r="L128" s="138"/>
      <c r="M128" s="82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</row>
    <row r="129" spans="1:78" x14ac:dyDescent="0.35">
      <c r="A129" s="75"/>
      <c r="B129" s="75"/>
      <c r="C129" s="75"/>
      <c r="D129" s="75"/>
      <c r="E129" s="75"/>
      <c r="F129" s="75"/>
      <c r="G129" s="75"/>
      <c r="H129" s="75"/>
      <c r="I129" s="115"/>
      <c r="J129" s="75"/>
      <c r="K129" s="82"/>
      <c r="L129" s="138"/>
      <c r="M129" s="82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</row>
    <row r="130" spans="1:78" x14ac:dyDescent="0.35">
      <c r="A130" s="75"/>
      <c r="B130" s="75"/>
      <c r="C130" s="75"/>
      <c r="D130" s="75"/>
      <c r="E130" s="75"/>
      <c r="F130" s="75"/>
      <c r="G130" s="75"/>
      <c r="H130" s="75"/>
      <c r="I130" s="115"/>
      <c r="J130" s="75"/>
      <c r="K130" s="82"/>
      <c r="L130" s="138"/>
      <c r="M130" s="82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</row>
    <row r="131" spans="1:78" x14ac:dyDescent="0.35">
      <c r="A131" s="75"/>
      <c r="B131" s="75"/>
      <c r="C131" s="75"/>
      <c r="D131" s="75"/>
      <c r="E131" s="75"/>
      <c r="F131" s="75"/>
      <c r="G131" s="75"/>
      <c r="H131" s="75"/>
      <c r="I131" s="115"/>
      <c r="J131" s="75"/>
      <c r="K131" s="82"/>
      <c r="L131" s="138"/>
      <c r="M131" s="82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</row>
    <row r="132" spans="1:78" x14ac:dyDescent="0.35">
      <c r="A132" s="75"/>
      <c r="B132" s="75"/>
      <c r="C132" s="75"/>
      <c r="D132" s="75"/>
      <c r="E132" s="75"/>
      <c r="F132" s="75"/>
      <c r="G132" s="75"/>
      <c r="H132" s="75"/>
      <c r="I132" s="115"/>
      <c r="J132" s="75"/>
      <c r="K132" s="82"/>
      <c r="L132" s="138"/>
      <c r="M132" s="82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</row>
    <row r="133" spans="1:78" x14ac:dyDescent="0.35">
      <c r="A133" s="75"/>
      <c r="B133" s="75"/>
      <c r="C133" s="75"/>
      <c r="D133" s="75"/>
      <c r="E133" s="75"/>
      <c r="F133" s="75"/>
      <c r="G133" s="75"/>
      <c r="H133" s="75"/>
      <c r="I133" s="115"/>
      <c r="J133" s="75"/>
      <c r="K133" s="82"/>
      <c r="L133" s="138"/>
      <c r="M133" s="82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</row>
    <row r="134" spans="1:78" x14ac:dyDescent="0.35">
      <c r="A134" s="75"/>
      <c r="B134" s="75"/>
      <c r="C134" s="75"/>
      <c r="D134" s="75"/>
      <c r="E134" s="75"/>
      <c r="F134" s="75"/>
      <c r="G134" s="75"/>
      <c r="H134" s="75"/>
      <c r="I134" s="115"/>
      <c r="J134" s="75"/>
      <c r="K134" s="82"/>
      <c r="L134" s="138"/>
      <c r="M134" s="82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</row>
    <row r="135" spans="1:78" x14ac:dyDescent="0.35">
      <c r="A135" s="75"/>
      <c r="B135" s="75"/>
      <c r="C135" s="75"/>
      <c r="D135" s="75"/>
      <c r="E135" s="75"/>
      <c r="F135" s="75"/>
      <c r="G135" s="75"/>
      <c r="H135" s="75"/>
      <c r="I135" s="115"/>
      <c r="J135" s="75"/>
      <c r="K135" s="82"/>
      <c r="L135" s="138"/>
      <c r="M135" s="82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</row>
    <row r="136" spans="1:78" x14ac:dyDescent="0.35">
      <c r="A136" s="75"/>
      <c r="B136" s="75"/>
      <c r="C136" s="75"/>
      <c r="D136" s="75"/>
      <c r="E136" s="75"/>
      <c r="F136" s="75"/>
      <c r="G136" s="75"/>
      <c r="H136" s="75"/>
      <c r="I136" s="115"/>
      <c r="J136" s="75"/>
      <c r="K136" s="82"/>
      <c r="L136" s="138"/>
      <c r="M136" s="82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</row>
    <row r="137" spans="1:78" x14ac:dyDescent="0.35">
      <c r="A137" s="75"/>
      <c r="B137" s="75"/>
      <c r="C137" s="75"/>
      <c r="D137" s="75"/>
      <c r="E137" s="75"/>
      <c r="F137" s="75"/>
      <c r="G137" s="75"/>
      <c r="H137" s="75"/>
      <c r="I137" s="115"/>
      <c r="J137" s="75"/>
      <c r="K137" s="82"/>
      <c r="L137" s="138"/>
      <c r="M137" s="82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</row>
    <row r="138" spans="1:78" x14ac:dyDescent="0.35">
      <c r="A138" s="75"/>
      <c r="B138" s="75"/>
      <c r="C138" s="75"/>
      <c r="D138" s="75"/>
      <c r="E138" s="75"/>
      <c r="F138" s="75"/>
      <c r="G138" s="75"/>
      <c r="H138" s="75"/>
      <c r="I138" s="115"/>
      <c r="J138" s="75"/>
      <c r="K138" s="82"/>
      <c r="L138" s="138"/>
      <c r="M138" s="82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</row>
    <row r="139" spans="1:78" x14ac:dyDescent="0.35">
      <c r="A139" s="75"/>
      <c r="B139" s="75"/>
      <c r="C139" s="75"/>
      <c r="D139" s="75"/>
      <c r="E139" s="75"/>
      <c r="F139" s="75"/>
      <c r="G139" s="75"/>
      <c r="H139" s="75"/>
      <c r="I139" s="115"/>
      <c r="J139" s="75"/>
      <c r="K139" s="82"/>
      <c r="L139" s="138"/>
      <c r="M139" s="82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</row>
    <row r="140" spans="1:78" x14ac:dyDescent="0.35">
      <c r="A140" s="75"/>
      <c r="B140" s="75"/>
      <c r="C140" s="75"/>
      <c r="D140" s="75"/>
      <c r="E140" s="75"/>
      <c r="F140" s="75"/>
      <c r="G140" s="75"/>
      <c r="H140" s="75"/>
      <c r="I140" s="115"/>
      <c r="J140" s="75"/>
      <c r="K140" s="82"/>
      <c r="L140" s="138"/>
      <c r="M140" s="82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</row>
    <row r="141" spans="1:78" x14ac:dyDescent="0.35">
      <c r="A141" s="75"/>
      <c r="B141" s="75"/>
      <c r="C141" s="75"/>
      <c r="D141" s="75"/>
      <c r="E141" s="75"/>
      <c r="F141" s="75"/>
      <c r="G141" s="75"/>
      <c r="H141" s="75"/>
      <c r="I141" s="115"/>
      <c r="J141" s="75"/>
      <c r="K141" s="82"/>
      <c r="L141" s="138"/>
      <c r="M141" s="82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</row>
    <row r="142" spans="1:78" x14ac:dyDescent="0.35">
      <c r="A142" s="75"/>
      <c r="B142" s="75"/>
      <c r="C142" s="75"/>
      <c r="D142" s="75"/>
      <c r="E142" s="75"/>
      <c r="F142" s="75"/>
      <c r="G142" s="75"/>
      <c r="H142" s="75"/>
      <c r="I142" s="115"/>
      <c r="J142" s="75"/>
      <c r="K142" s="82"/>
      <c r="L142" s="138"/>
      <c r="M142" s="82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</row>
    <row r="143" spans="1:78" x14ac:dyDescent="0.35">
      <c r="A143" s="75"/>
      <c r="B143" s="75"/>
      <c r="C143" s="75"/>
      <c r="D143" s="75"/>
      <c r="E143" s="75"/>
      <c r="F143" s="75"/>
      <c r="G143" s="75"/>
      <c r="H143" s="75"/>
      <c r="I143" s="115"/>
      <c r="J143" s="75"/>
      <c r="K143" s="82"/>
      <c r="L143" s="138"/>
      <c r="M143" s="82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</row>
    <row r="144" spans="1:78" x14ac:dyDescent="0.35">
      <c r="A144" s="75"/>
      <c r="B144" s="75"/>
      <c r="C144" s="75"/>
      <c r="D144" s="75"/>
      <c r="E144" s="75"/>
      <c r="F144" s="75"/>
      <c r="G144" s="75"/>
      <c r="H144" s="75"/>
      <c r="I144" s="115"/>
      <c r="J144" s="75"/>
      <c r="K144" s="82"/>
      <c r="L144" s="138"/>
      <c r="M144" s="82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</row>
    <row r="145" spans="1:78" x14ac:dyDescent="0.35">
      <c r="A145" s="75"/>
      <c r="B145" s="75"/>
      <c r="C145" s="75"/>
      <c r="D145" s="75"/>
      <c r="E145" s="75"/>
      <c r="F145" s="75"/>
      <c r="G145" s="75"/>
      <c r="H145" s="75"/>
      <c r="I145" s="115"/>
      <c r="J145" s="75"/>
      <c r="K145" s="82"/>
      <c r="L145" s="138"/>
      <c r="M145" s="82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</row>
    <row r="146" spans="1:78" x14ac:dyDescent="0.35">
      <c r="A146" s="75"/>
      <c r="B146" s="75"/>
      <c r="C146" s="75"/>
      <c r="D146" s="75"/>
      <c r="E146" s="75"/>
      <c r="F146" s="75"/>
      <c r="G146" s="75"/>
      <c r="H146" s="75"/>
      <c r="I146" s="115"/>
      <c r="J146" s="75"/>
      <c r="K146" s="82"/>
      <c r="L146" s="138"/>
      <c r="M146" s="82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</row>
    <row r="147" spans="1:78" x14ac:dyDescent="0.35">
      <c r="A147" s="75"/>
      <c r="B147" s="75"/>
      <c r="C147" s="75"/>
      <c r="D147" s="75"/>
      <c r="E147" s="75"/>
      <c r="F147" s="75"/>
      <c r="G147" s="75"/>
      <c r="H147" s="75"/>
      <c r="I147" s="115"/>
      <c r="J147" s="75"/>
      <c r="K147" s="82"/>
      <c r="L147" s="138"/>
      <c r="M147" s="82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</row>
    <row r="148" spans="1:78" x14ac:dyDescent="0.35">
      <c r="A148" s="75"/>
      <c r="B148" s="75"/>
      <c r="C148" s="75"/>
      <c r="D148" s="75"/>
      <c r="E148" s="75"/>
      <c r="F148" s="75"/>
      <c r="G148" s="75"/>
      <c r="H148" s="75"/>
      <c r="I148" s="115"/>
      <c r="J148" s="75"/>
      <c r="K148" s="82"/>
      <c r="L148" s="138"/>
      <c r="M148" s="82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</row>
    <row r="149" spans="1:78" x14ac:dyDescent="0.35">
      <c r="A149" s="75"/>
      <c r="B149" s="75"/>
      <c r="C149" s="75"/>
      <c r="D149" s="75"/>
      <c r="E149" s="75"/>
      <c r="F149" s="75"/>
      <c r="G149" s="75"/>
      <c r="H149" s="75"/>
      <c r="I149" s="115"/>
      <c r="J149" s="75"/>
      <c r="K149" s="82"/>
      <c r="L149" s="138"/>
      <c r="M149" s="82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</row>
    <row r="150" spans="1:78" x14ac:dyDescent="0.35">
      <c r="A150" s="75"/>
      <c r="B150" s="75"/>
      <c r="C150" s="75"/>
      <c r="D150" s="75"/>
      <c r="E150" s="75"/>
      <c r="F150" s="75"/>
      <c r="G150" s="75"/>
      <c r="H150" s="75"/>
      <c r="I150" s="115"/>
      <c r="J150" s="75"/>
      <c r="K150" s="82"/>
      <c r="L150" s="138"/>
      <c r="M150" s="82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</row>
    <row r="151" spans="1:78" x14ac:dyDescent="0.35">
      <c r="A151" s="75"/>
      <c r="B151" s="75"/>
      <c r="C151" s="75"/>
      <c r="D151" s="75"/>
      <c r="E151" s="75"/>
      <c r="F151" s="75"/>
      <c r="G151" s="75"/>
      <c r="H151" s="75"/>
      <c r="I151" s="115"/>
      <c r="J151" s="75"/>
      <c r="K151" s="82"/>
      <c r="L151" s="138"/>
      <c r="M151" s="82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</row>
    <row r="152" spans="1:78" x14ac:dyDescent="0.35">
      <c r="A152" s="75"/>
      <c r="B152" s="75"/>
      <c r="C152" s="75"/>
      <c r="D152" s="75"/>
      <c r="E152" s="75"/>
      <c r="F152" s="75"/>
      <c r="G152" s="75"/>
      <c r="H152" s="75"/>
      <c r="I152" s="115"/>
      <c r="J152" s="75"/>
      <c r="K152" s="82"/>
      <c r="L152" s="138"/>
      <c r="M152" s="82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</row>
    <row r="153" spans="1:78" x14ac:dyDescent="0.35">
      <c r="A153" s="75"/>
      <c r="B153" s="75"/>
      <c r="C153" s="75"/>
      <c r="D153" s="75"/>
      <c r="E153" s="75"/>
      <c r="F153" s="75"/>
      <c r="G153" s="75"/>
      <c r="H153" s="75"/>
      <c r="I153" s="115"/>
      <c r="J153" s="75"/>
      <c r="K153" s="82"/>
      <c r="L153" s="138"/>
      <c r="M153" s="82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</row>
    <row r="154" spans="1:78" x14ac:dyDescent="0.35">
      <c r="A154" s="75"/>
      <c r="B154" s="75"/>
      <c r="C154" s="75"/>
      <c r="D154" s="75"/>
      <c r="E154" s="75"/>
      <c r="F154" s="75"/>
      <c r="G154" s="75"/>
      <c r="H154" s="75"/>
      <c r="I154" s="115"/>
      <c r="J154" s="75"/>
      <c r="K154" s="82"/>
      <c r="L154" s="138"/>
      <c r="M154" s="82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</row>
    <row r="155" spans="1:78" x14ac:dyDescent="0.35">
      <c r="A155" s="75"/>
      <c r="B155" s="75"/>
      <c r="C155" s="75"/>
      <c r="D155" s="75"/>
      <c r="E155" s="75"/>
      <c r="F155" s="75"/>
      <c r="G155" s="75"/>
      <c r="H155" s="75"/>
      <c r="I155" s="115"/>
      <c r="J155" s="75"/>
      <c r="K155" s="82"/>
      <c r="L155" s="138"/>
      <c r="M155" s="82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</row>
    <row r="156" spans="1:78" x14ac:dyDescent="0.35">
      <c r="A156" s="75"/>
      <c r="B156" s="75"/>
      <c r="C156" s="75"/>
      <c r="D156" s="75"/>
      <c r="E156" s="75"/>
      <c r="F156" s="75"/>
      <c r="G156" s="75"/>
      <c r="H156" s="75"/>
      <c r="I156" s="115"/>
      <c r="J156" s="75"/>
      <c r="K156" s="82"/>
      <c r="L156" s="138"/>
      <c r="M156" s="82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</row>
    <row r="157" spans="1:78" x14ac:dyDescent="0.35">
      <c r="A157" s="75"/>
      <c r="B157" s="75"/>
      <c r="C157" s="75"/>
      <c r="D157" s="75"/>
      <c r="E157" s="75"/>
      <c r="F157" s="75"/>
      <c r="G157" s="75"/>
      <c r="H157" s="75"/>
      <c r="I157" s="115"/>
      <c r="J157" s="75"/>
      <c r="K157" s="82"/>
      <c r="L157" s="138"/>
      <c r="M157" s="82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</row>
    <row r="158" spans="1:78" x14ac:dyDescent="0.35">
      <c r="A158" s="75"/>
      <c r="B158" s="75"/>
      <c r="C158" s="75"/>
      <c r="D158" s="75"/>
      <c r="E158" s="75"/>
      <c r="F158" s="75"/>
      <c r="G158" s="75"/>
      <c r="H158" s="75"/>
      <c r="I158" s="115"/>
      <c r="J158" s="75"/>
      <c r="K158" s="82"/>
      <c r="L158" s="138"/>
      <c r="M158" s="82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</row>
    <row r="159" spans="1:78" x14ac:dyDescent="0.35">
      <c r="A159" s="75"/>
      <c r="B159" s="75"/>
      <c r="C159" s="75"/>
      <c r="D159" s="75"/>
      <c r="E159" s="75"/>
      <c r="F159" s="75"/>
      <c r="G159" s="75"/>
      <c r="H159" s="75"/>
      <c r="I159" s="115"/>
      <c r="J159" s="75"/>
      <c r="K159" s="82"/>
      <c r="L159" s="138"/>
      <c r="M159" s="82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</row>
    <row r="160" spans="1:78" x14ac:dyDescent="0.35">
      <c r="A160" s="75"/>
      <c r="B160" s="75"/>
      <c r="C160" s="75"/>
      <c r="D160" s="75"/>
      <c r="E160" s="75"/>
      <c r="F160" s="75"/>
      <c r="G160" s="75"/>
      <c r="H160" s="75"/>
      <c r="I160" s="115"/>
      <c r="J160" s="75"/>
      <c r="K160" s="82"/>
      <c r="L160" s="138"/>
      <c r="M160" s="82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</row>
    <row r="161" spans="1:78" x14ac:dyDescent="0.35">
      <c r="A161" s="75"/>
      <c r="B161" s="75"/>
      <c r="C161" s="75"/>
      <c r="D161" s="75"/>
      <c r="E161" s="75"/>
      <c r="F161" s="75"/>
      <c r="G161" s="75"/>
      <c r="H161" s="75"/>
      <c r="I161" s="115"/>
      <c r="J161" s="75"/>
      <c r="K161" s="82"/>
      <c r="L161" s="138"/>
      <c r="M161" s="82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</row>
    <row r="162" spans="1:78" x14ac:dyDescent="0.35">
      <c r="A162" s="75"/>
      <c r="B162" s="75"/>
      <c r="C162" s="75"/>
      <c r="D162" s="75"/>
      <c r="E162" s="75"/>
      <c r="F162" s="75"/>
      <c r="G162" s="75"/>
      <c r="H162" s="75"/>
      <c r="I162" s="115"/>
      <c r="J162" s="75"/>
      <c r="K162" s="82"/>
      <c r="L162" s="138"/>
      <c r="M162" s="82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</row>
    <row r="163" spans="1:78" x14ac:dyDescent="0.35">
      <c r="A163" s="25"/>
      <c r="B163" s="25"/>
      <c r="C163" s="25"/>
      <c r="D163" s="25"/>
      <c r="E163" s="25"/>
      <c r="F163" s="25"/>
      <c r="G163" s="25"/>
      <c r="H163" s="25"/>
      <c r="I163" s="54"/>
      <c r="J163" s="25"/>
      <c r="K163" s="55"/>
      <c r="L163" s="138"/>
      <c r="M163" s="5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</row>
  </sheetData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Button 9">
              <controlPr defaultSize="0" print="0" autoFill="0" autoPict="0" macro="[0]!DoNothing">
                <anchor moveWithCells="1" sizeWithCells="1">
                  <from>
                    <xdr:col>14</xdr:col>
                    <xdr:colOff>100013</xdr:colOff>
                    <xdr:row>0</xdr:row>
                    <xdr:rowOff>47625</xdr:rowOff>
                  </from>
                  <to>
                    <xdr:col>16</xdr:col>
                    <xdr:colOff>57150</xdr:colOff>
                    <xdr:row>2</xdr:row>
                    <xdr:rowOff>71438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Drop Down 10">
              <controlPr defaultSize="0" autoLine="0" autoPict="0">
                <anchor moveWithCells="1" sizeWithCells="1">
                  <from>
                    <xdr:col>14</xdr:col>
                    <xdr:colOff>290513</xdr:colOff>
                    <xdr:row>0</xdr:row>
                    <xdr:rowOff>128588</xdr:rowOff>
                  </from>
                  <to>
                    <xdr:col>15</xdr:col>
                    <xdr:colOff>642938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0]!DoNothing">
                <anchor moveWithCells="1" sizeWithCells="1">
                  <from>
                    <xdr:col>8</xdr:col>
                    <xdr:colOff>38100</xdr:colOff>
                    <xdr:row>0</xdr:row>
                    <xdr:rowOff>47625</xdr:rowOff>
                  </from>
                  <to>
                    <xdr:col>10</xdr:col>
                    <xdr:colOff>90488</xdr:colOff>
                    <xdr:row>2</xdr:row>
                    <xdr:rowOff>71438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Drop Down 2">
              <controlPr defaultSize="0" autoLine="0" autoPict="0">
                <anchor moveWithCells="1" sizeWithCells="1">
                  <from>
                    <xdr:col>8</xdr:col>
                    <xdr:colOff>214313</xdr:colOff>
                    <xdr:row>0</xdr:row>
                    <xdr:rowOff>128588</xdr:rowOff>
                  </from>
                  <to>
                    <xdr:col>9</xdr:col>
                    <xdr:colOff>400050</xdr:colOff>
                    <xdr:row>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B43"/>
  <sheetViews>
    <sheetView zoomScale="110" workbookViewId="0"/>
  </sheetViews>
  <sheetFormatPr defaultRowHeight="12.75" x14ac:dyDescent="0.35"/>
  <cols>
    <col min="1" max="1" width="11.265625" customWidth="1"/>
    <col min="2" max="11" width="9.3984375" bestFit="1" customWidth="1"/>
    <col min="14" max="14" width="10.73046875" customWidth="1"/>
    <col min="26" max="26" width="5.1328125" customWidth="1"/>
    <col min="27" max="27" width="62.3984375" customWidth="1"/>
  </cols>
  <sheetData>
    <row r="1" spans="1:19" x14ac:dyDescent="0.3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x14ac:dyDescent="0.3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x14ac:dyDescent="0.3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13.15" x14ac:dyDescent="0.4">
      <c r="A4" s="52" t="s">
        <v>31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x14ac:dyDescent="0.3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9" x14ac:dyDescent="0.35">
      <c r="A6" s="29"/>
      <c r="B6" s="44" t="s">
        <v>0</v>
      </c>
      <c r="C6" s="44" t="s">
        <v>1</v>
      </c>
      <c r="D6" s="44" t="s">
        <v>2</v>
      </c>
      <c r="E6" s="44" t="s">
        <v>3</v>
      </c>
      <c r="F6" s="44" t="s">
        <v>4</v>
      </c>
      <c r="G6" s="44" t="s">
        <v>5</v>
      </c>
      <c r="H6" s="44" t="s">
        <v>6</v>
      </c>
      <c r="I6" s="44" t="s">
        <v>7</v>
      </c>
      <c r="J6" s="44" t="s">
        <v>8</v>
      </c>
      <c r="K6" s="44" t="s">
        <v>9</v>
      </c>
      <c r="L6" s="44" t="s">
        <v>10</v>
      </c>
      <c r="M6" s="44" t="s">
        <v>11</v>
      </c>
      <c r="N6" s="45" t="s">
        <v>12</v>
      </c>
      <c r="O6" s="25"/>
      <c r="P6" s="25"/>
      <c r="Q6" s="25"/>
      <c r="R6" s="25"/>
      <c r="S6" s="25"/>
    </row>
    <row r="7" spans="1:19" ht="13.15" x14ac:dyDescent="0.4">
      <c r="A7" s="34" t="s">
        <v>13</v>
      </c>
      <c r="B7" s="35">
        <v>10000</v>
      </c>
      <c r="C7" s="36">
        <v>10000</v>
      </c>
      <c r="D7" s="36">
        <v>10000</v>
      </c>
      <c r="E7" s="36">
        <v>10000</v>
      </c>
      <c r="F7" s="36">
        <v>10000</v>
      </c>
      <c r="G7" s="36">
        <v>10000</v>
      </c>
      <c r="H7" s="36">
        <v>10000</v>
      </c>
      <c r="I7" s="36">
        <v>10000</v>
      </c>
      <c r="J7" s="36">
        <v>10000</v>
      </c>
      <c r="K7" s="36">
        <v>10000</v>
      </c>
      <c r="L7" s="36">
        <v>10000</v>
      </c>
      <c r="M7" s="37">
        <v>10000</v>
      </c>
      <c r="N7" s="31">
        <f t="shared" ref="N7:N15" si="0">SUM(B7:M7)</f>
        <v>120000</v>
      </c>
      <c r="O7" s="25"/>
      <c r="P7" s="25"/>
      <c r="Q7" s="25"/>
      <c r="R7" s="25"/>
      <c r="S7" s="25"/>
    </row>
    <row r="8" spans="1:19" ht="13.15" x14ac:dyDescent="0.4">
      <c r="A8" s="34" t="s">
        <v>14</v>
      </c>
      <c r="B8" s="38">
        <v>12000</v>
      </c>
      <c r="C8" s="30">
        <v>12000</v>
      </c>
      <c r="D8" s="30">
        <v>12000</v>
      </c>
      <c r="E8" s="30">
        <v>12000</v>
      </c>
      <c r="F8" s="30">
        <v>12000</v>
      </c>
      <c r="G8" s="30">
        <v>12000</v>
      </c>
      <c r="H8" s="30">
        <v>12000</v>
      </c>
      <c r="I8" s="30">
        <v>12000</v>
      </c>
      <c r="J8" s="30">
        <v>12000</v>
      </c>
      <c r="K8" s="30">
        <v>12000</v>
      </c>
      <c r="L8" s="30">
        <v>12000</v>
      </c>
      <c r="M8" s="39">
        <v>12000</v>
      </c>
      <c r="N8" s="31">
        <f t="shared" si="0"/>
        <v>144000</v>
      </c>
      <c r="O8" s="25"/>
      <c r="P8" s="25"/>
      <c r="Q8" s="25"/>
      <c r="R8" s="25"/>
      <c r="S8" s="25"/>
    </row>
    <row r="9" spans="1:19" ht="13.15" x14ac:dyDescent="0.4">
      <c r="A9" s="34" t="s">
        <v>15</v>
      </c>
      <c r="B9" s="38">
        <v>14000</v>
      </c>
      <c r="C9" s="30">
        <v>14000</v>
      </c>
      <c r="D9" s="30">
        <v>14000</v>
      </c>
      <c r="E9" s="30">
        <v>14000</v>
      </c>
      <c r="F9" s="30">
        <v>14000</v>
      </c>
      <c r="G9" s="30">
        <v>14000</v>
      </c>
      <c r="H9" s="30">
        <v>14000</v>
      </c>
      <c r="I9" s="30">
        <v>14000</v>
      </c>
      <c r="J9" s="30">
        <v>14000</v>
      </c>
      <c r="K9" s="30">
        <v>14000</v>
      </c>
      <c r="L9" s="30">
        <v>14000</v>
      </c>
      <c r="M9" s="39">
        <v>14000</v>
      </c>
      <c r="N9" s="31">
        <f t="shared" si="0"/>
        <v>168000</v>
      </c>
      <c r="O9" s="25"/>
      <c r="P9" s="25"/>
      <c r="Q9" s="25"/>
      <c r="R9" s="25"/>
      <c r="S9" s="25"/>
    </row>
    <row r="10" spans="1:19" ht="13.15" x14ac:dyDescent="0.4">
      <c r="A10" s="34" t="s">
        <v>16</v>
      </c>
      <c r="B10" s="38">
        <v>16000</v>
      </c>
      <c r="C10" s="30">
        <v>16000</v>
      </c>
      <c r="D10" s="30">
        <v>16000</v>
      </c>
      <c r="E10" s="30">
        <v>16000</v>
      </c>
      <c r="F10" s="30">
        <v>16000</v>
      </c>
      <c r="G10" s="30">
        <v>16000</v>
      </c>
      <c r="H10" s="30">
        <v>16000</v>
      </c>
      <c r="I10" s="30">
        <v>16000</v>
      </c>
      <c r="J10" s="30">
        <v>16000</v>
      </c>
      <c r="K10" s="30">
        <v>16000</v>
      </c>
      <c r="L10" s="30">
        <v>16000</v>
      </c>
      <c r="M10" s="39">
        <v>16000</v>
      </c>
      <c r="N10" s="31">
        <f t="shared" si="0"/>
        <v>192000</v>
      </c>
      <c r="O10" s="25"/>
      <c r="P10" s="25"/>
      <c r="Q10" s="25"/>
      <c r="R10" s="25"/>
      <c r="S10" s="25"/>
    </row>
    <row r="11" spans="1:19" ht="13.15" x14ac:dyDescent="0.4">
      <c r="A11" s="34" t="s">
        <v>17</v>
      </c>
      <c r="B11" s="38">
        <v>18000</v>
      </c>
      <c r="C11" s="30">
        <v>18000</v>
      </c>
      <c r="D11" s="30">
        <v>18000</v>
      </c>
      <c r="E11" s="30">
        <v>18000</v>
      </c>
      <c r="F11" s="30">
        <v>18000</v>
      </c>
      <c r="G11" s="30">
        <v>18000</v>
      </c>
      <c r="H11" s="30">
        <v>18000</v>
      </c>
      <c r="I11" s="30">
        <v>18000</v>
      </c>
      <c r="J11" s="30">
        <v>18000</v>
      </c>
      <c r="K11" s="30">
        <v>18000</v>
      </c>
      <c r="L11" s="30">
        <v>18000</v>
      </c>
      <c r="M11" s="39">
        <v>18000</v>
      </c>
      <c r="N11" s="31">
        <f t="shared" si="0"/>
        <v>216000</v>
      </c>
      <c r="O11" s="25"/>
      <c r="P11" s="25"/>
      <c r="Q11" s="25"/>
      <c r="R11" s="25"/>
      <c r="S11" s="25"/>
    </row>
    <row r="12" spans="1:19" ht="13.15" x14ac:dyDescent="0.4">
      <c r="A12" s="34" t="s">
        <v>18</v>
      </c>
      <c r="B12" s="38">
        <v>20000</v>
      </c>
      <c r="C12" s="30">
        <v>20000</v>
      </c>
      <c r="D12" s="30">
        <v>20000</v>
      </c>
      <c r="E12" s="30">
        <v>20000</v>
      </c>
      <c r="F12" s="30">
        <v>20000</v>
      </c>
      <c r="G12" s="30">
        <v>20000</v>
      </c>
      <c r="H12" s="30">
        <v>20000</v>
      </c>
      <c r="I12" s="30">
        <v>20000</v>
      </c>
      <c r="J12" s="30">
        <v>20000</v>
      </c>
      <c r="K12" s="30">
        <v>20000</v>
      </c>
      <c r="L12" s="30">
        <v>20000</v>
      </c>
      <c r="M12" s="39">
        <v>20000</v>
      </c>
      <c r="N12" s="31">
        <f t="shared" si="0"/>
        <v>240000</v>
      </c>
      <c r="O12" s="25"/>
      <c r="P12" s="25"/>
      <c r="Q12" s="25"/>
      <c r="R12" s="25"/>
      <c r="S12" s="25"/>
    </row>
    <row r="13" spans="1:19" ht="13.15" x14ac:dyDescent="0.4">
      <c r="A13" s="34" t="s">
        <v>19</v>
      </c>
      <c r="B13" s="38">
        <v>22000</v>
      </c>
      <c r="C13" s="30">
        <v>22000</v>
      </c>
      <c r="D13" s="30">
        <v>22000</v>
      </c>
      <c r="E13" s="30">
        <v>22000</v>
      </c>
      <c r="F13" s="30">
        <v>22000</v>
      </c>
      <c r="G13" s="30">
        <v>22000</v>
      </c>
      <c r="H13" s="30">
        <v>22000</v>
      </c>
      <c r="I13" s="30">
        <v>22000</v>
      </c>
      <c r="J13" s="30">
        <v>22000</v>
      </c>
      <c r="K13" s="30">
        <v>22000</v>
      </c>
      <c r="L13" s="30">
        <v>22000</v>
      </c>
      <c r="M13" s="39">
        <v>22000</v>
      </c>
      <c r="N13" s="31">
        <f t="shared" si="0"/>
        <v>264000</v>
      </c>
      <c r="O13" s="25"/>
      <c r="P13" s="25"/>
      <c r="Q13" s="25"/>
      <c r="R13" s="25"/>
      <c r="S13" s="25"/>
    </row>
    <row r="14" spans="1:19" ht="13.15" x14ac:dyDescent="0.4">
      <c r="A14" s="34" t="s">
        <v>20</v>
      </c>
      <c r="B14" s="40">
        <v>24000</v>
      </c>
      <c r="C14" s="41">
        <v>24000</v>
      </c>
      <c r="D14" s="41">
        <v>24000</v>
      </c>
      <c r="E14" s="41">
        <v>24000</v>
      </c>
      <c r="F14" s="41">
        <v>24000</v>
      </c>
      <c r="G14" s="41">
        <v>24000</v>
      </c>
      <c r="H14" s="41">
        <v>24000</v>
      </c>
      <c r="I14" s="41">
        <v>24000</v>
      </c>
      <c r="J14" s="41">
        <v>24000</v>
      </c>
      <c r="K14" s="41">
        <v>24000</v>
      </c>
      <c r="L14" s="41">
        <v>24000</v>
      </c>
      <c r="M14" s="42">
        <v>24000</v>
      </c>
      <c r="N14" s="31">
        <f t="shared" si="0"/>
        <v>288000</v>
      </c>
      <c r="O14" s="25"/>
      <c r="P14" s="25"/>
      <c r="Q14" s="25"/>
      <c r="R14" s="25"/>
      <c r="S14" s="25"/>
    </row>
    <row r="15" spans="1:19" ht="13.5" customHeight="1" x14ac:dyDescent="0.4">
      <c r="A15" s="43"/>
      <c r="B15" s="32">
        <f t="shared" ref="B15:M15" si="1">SUM(B7:B14)</f>
        <v>136000</v>
      </c>
      <c r="C15" s="32">
        <f t="shared" si="1"/>
        <v>136000</v>
      </c>
      <c r="D15" s="32">
        <f t="shared" si="1"/>
        <v>136000</v>
      </c>
      <c r="E15" s="32">
        <f t="shared" si="1"/>
        <v>136000</v>
      </c>
      <c r="F15" s="32">
        <f t="shared" si="1"/>
        <v>136000</v>
      </c>
      <c r="G15" s="32">
        <f t="shared" si="1"/>
        <v>136000</v>
      </c>
      <c r="H15" s="32">
        <f t="shared" si="1"/>
        <v>136000</v>
      </c>
      <c r="I15" s="32">
        <f t="shared" si="1"/>
        <v>136000</v>
      </c>
      <c r="J15" s="32">
        <f t="shared" si="1"/>
        <v>136000</v>
      </c>
      <c r="K15" s="32">
        <f t="shared" si="1"/>
        <v>136000</v>
      </c>
      <c r="L15" s="32">
        <f t="shared" si="1"/>
        <v>136000</v>
      </c>
      <c r="M15" s="32">
        <f t="shared" si="1"/>
        <v>136000</v>
      </c>
      <c r="N15" s="33">
        <f t="shared" si="0"/>
        <v>1632000</v>
      </c>
      <c r="O15" s="25"/>
      <c r="P15" s="25"/>
      <c r="Q15" s="25"/>
      <c r="R15" s="25"/>
      <c r="S15" s="25"/>
    </row>
    <row r="16" spans="1:19" x14ac:dyDescent="0.3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28" x14ac:dyDescent="0.3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28" x14ac:dyDescent="0.3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Z18" t="s">
        <v>46</v>
      </c>
    </row>
    <row r="19" spans="1:28" x14ac:dyDescent="0.3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28" ht="13.15" x14ac:dyDescent="0.4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Z20" s="21"/>
      <c r="AA20" s="24"/>
      <c r="AB20" s="25"/>
    </row>
    <row r="21" spans="1:28" x14ac:dyDescent="0.3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Z21" s="22"/>
      <c r="AA21" s="28" t="s">
        <v>46</v>
      </c>
      <c r="AB21" s="25"/>
    </row>
    <row r="22" spans="1:28" x14ac:dyDescent="0.3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Z22" s="22"/>
      <c r="AA22" s="27"/>
      <c r="AB22" s="25"/>
    </row>
    <row r="23" spans="1:28" x14ac:dyDescent="0.3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Z23" s="22"/>
      <c r="AA23" s="26"/>
      <c r="AB23" s="25"/>
    </row>
    <row r="24" spans="1:28" ht="13.15" x14ac:dyDescent="0.4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Z24" s="23"/>
      <c r="AA24" s="21"/>
      <c r="AB24" s="25"/>
    </row>
    <row r="25" spans="1:28" x14ac:dyDescent="0.3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28" x14ac:dyDescent="0.3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28" x14ac:dyDescent="0.3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Z27" s="29"/>
      <c r="AA27" s="44"/>
      <c r="AB27" s="45"/>
    </row>
    <row r="28" spans="1:28" ht="13.15" x14ac:dyDescent="0.4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Z28" s="34"/>
      <c r="AA28" s="49" t="s">
        <v>46</v>
      </c>
      <c r="AB28" s="46"/>
    </row>
    <row r="29" spans="1:28" ht="13.15" x14ac:dyDescent="0.4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Z29" s="34"/>
      <c r="AA29" s="50"/>
      <c r="AB29" s="46"/>
    </row>
    <row r="30" spans="1:28" ht="13.15" x14ac:dyDescent="0.4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Z30" s="34"/>
      <c r="AA30" s="50" t="s">
        <v>47</v>
      </c>
      <c r="AB30" s="46"/>
    </row>
    <row r="31" spans="1:28" ht="13.15" x14ac:dyDescent="0.4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Z31" s="34"/>
      <c r="AA31" s="50" t="s">
        <v>48</v>
      </c>
      <c r="AB31" s="46"/>
    </row>
    <row r="32" spans="1:28" ht="13.15" x14ac:dyDescent="0.4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Z32" s="34"/>
      <c r="AA32" s="50"/>
      <c r="AB32" s="46"/>
    </row>
    <row r="33" spans="1:28" ht="13.15" x14ac:dyDescent="0.4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Z33" s="34"/>
      <c r="AA33" s="50"/>
      <c r="AB33" s="46"/>
    </row>
    <row r="34" spans="1:28" ht="13.15" x14ac:dyDescent="0.4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Z34" s="34"/>
      <c r="AA34" s="51"/>
      <c r="AB34" s="46"/>
    </row>
    <row r="35" spans="1:28" ht="13.15" x14ac:dyDescent="0.4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Z35" s="43"/>
      <c r="AA35" s="47"/>
      <c r="AB35" s="48"/>
    </row>
    <row r="36" spans="1:28" x14ac:dyDescent="0.3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1:28" x14ac:dyDescent="0.3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</row>
    <row r="38" spans="1:28" x14ac:dyDescent="0.3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1:28" x14ac:dyDescent="0.3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</row>
    <row r="40" spans="1:28" x14ac:dyDescent="0.3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1:28" x14ac:dyDescent="0.3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</row>
    <row r="42" spans="1:28" x14ac:dyDescent="0.3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</row>
    <row r="43" spans="1:28" x14ac:dyDescent="0.3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</row>
  </sheetData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AG70"/>
  <sheetViews>
    <sheetView zoomScale="110" workbookViewId="0">
      <selection activeCell="A7" sqref="A7"/>
    </sheetView>
  </sheetViews>
  <sheetFormatPr defaultRowHeight="12.75" x14ac:dyDescent="0.35"/>
  <cols>
    <col min="1" max="1" width="10.59765625" customWidth="1"/>
    <col min="2" max="13" width="9.265625" customWidth="1"/>
    <col min="14" max="14" width="11.265625" customWidth="1"/>
    <col min="21" max="21" width="4.86328125" customWidth="1"/>
    <col min="22" max="22" width="82.59765625" customWidth="1"/>
    <col min="23" max="23" width="4.265625" customWidth="1"/>
    <col min="27" max="27" width="34.265625" customWidth="1"/>
  </cols>
  <sheetData>
    <row r="1" spans="1:33" x14ac:dyDescent="0.3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3" x14ac:dyDescent="0.3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1:33" x14ac:dyDescent="0.3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1:33" ht="13.15" x14ac:dyDescent="0.4">
      <c r="A4" s="52" t="s">
        <v>32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x14ac:dyDescent="0.3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</row>
    <row r="6" spans="1:33" x14ac:dyDescent="0.35">
      <c r="A6" s="29"/>
      <c r="B6" s="44" t="s">
        <v>0</v>
      </c>
      <c r="C6" s="44" t="s">
        <v>1</v>
      </c>
      <c r="D6" s="44" t="s">
        <v>2</v>
      </c>
      <c r="E6" s="44" t="s">
        <v>3</v>
      </c>
      <c r="F6" s="44" t="s">
        <v>4</v>
      </c>
      <c r="G6" s="44" t="s">
        <v>5</v>
      </c>
      <c r="H6" s="44" t="s">
        <v>6</v>
      </c>
      <c r="I6" s="44" t="s">
        <v>7</v>
      </c>
      <c r="J6" s="44" t="s">
        <v>8</v>
      </c>
      <c r="K6" s="44" t="s">
        <v>9</v>
      </c>
      <c r="L6" s="44" t="s">
        <v>10</v>
      </c>
      <c r="M6" s="44" t="s">
        <v>11</v>
      </c>
      <c r="N6" s="45" t="s">
        <v>12</v>
      </c>
      <c r="O6" s="25"/>
      <c r="P6" s="25"/>
      <c r="Q6" s="25"/>
      <c r="R6" s="25"/>
      <c r="S6" s="25"/>
    </row>
    <row r="7" spans="1:33" ht="13.15" x14ac:dyDescent="0.4">
      <c r="A7" s="34" t="s">
        <v>13</v>
      </c>
      <c r="B7" s="35">
        <v>20001</v>
      </c>
      <c r="C7" s="36">
        <v>20002</v>
      </c>
      <c r="D7" s="36">
        <v>20003</v>
      </c>
      <c r="E7" s="36">
        <v>20004</v>
      </c>
      <c r="F7" s="36">
        <v>20005</v>
      </c>
      <c r="G7" s="36">
        <v>20006</v>
      </c>
      <c r="H7" s="36">
        <v>20007</v>
      </c>
      <c r="I7" s="36">
        <v>20008</v>
      </c>
      <c r="J7" s="36">
        <v>20009</v>
      </c>
      <c r="K7" s="36">
        <v>20010</v>
      </c>
      <c r="L7" s="36">
        <v>20011</v>
      </c>
      <c r="M7" s="37">
        <v>20012</v>
      </c>
      <c r="N7" s="31">
        <f t="shared" ref="N7:N15" si="0">SUM(B7:M7)</f>
        <v>240078</v>
      </c>
      <c r="O7" s="25"/>
      <c r="P7" s="25"/>
      <c r="Q7" s="25"/>
      <c r="R7" s="25"/>
      <c r="S7" s="25"/>
    </row>
    <row r="8" spans="1:33" ht="13.15" x14ac:dyDescent="0.4">
      <c r="A8" s="34" t="s">
        <v>14</v>
      </c>
      <c r="B8" s="38">
        <v>22001</v>
      </c>
      <c r="C8" s="30">
        <v>22002</v>
      </c>
      <c r="D8" s="30">
        <v>22003</v>
      </c>
      <c r="E8" s="30">
        <v>22004</v>
      </c>
      <c r="F8" s="30">
        <v>22005</v>
      </c>
      <c r="G8" s="30">
        <v>22006</v>
      </c>
      <c r="H8" s="30">
        <v>22007</v>
      </c>
      <c r="I8" s="30">
        <v>22008</v>
      </c>
      <c r="J8" s="30">
        <v>22009</v>
      </c>
      <c r="K8" s="30">
        <v>22010</v>
      </c>
      <c r="L8" s="30">
        <v>22011</v>
      </c>
      <c r="M8" s="39">
        <v>22012</v>
      </c>
      <c r="N8" s="31">
        <f t="shared" si="0"/>
        <v>264078</v>
      </c>
      <c r="O8" s="25"/>
      <c r="P8" s="25"/>
      <c r="Q8" s="25"/>
      <c r="R8" s="25"/>
      <c r="S8" s="25"/>
    </row>
    <row r="9" spans="1:33" ht="13.15" x14ac:dyDescent="0.4">
      <c r="A9" s="34" t="s">
        <v>15</v>
      </c>
      <c r="B9" s="38">
        <v>24001</v>
      </c>
      <c r="C9" s="30">
        <v>24002</v>
      </c>
      <c r="D9" s="30">
        <v>24003</v>
      </c>
      <c r="E9" s="30">
        <v>24004</v>
      </c>
      <c r="F9" s="30">
        <v>24005</v>
      </c>
      <c r="G9" s="30">
        <v>24006</v>
      </c>
      <c r="H9" s="30">
        <v>24007</v>
      </c>
      <c r="I9" s="30">
        <v>24008</v>
      </c>
      <c r="J9" s="30">
        <v>24009</v>
      </c>
      <c r="K9" s="30">
        <v>24010</v>
      </c>
      <c r="L9" s="30">
        <v>24011</v>
      </c>
      <c r="M9" s="39">
        <v>24012</v>
      </c>
      <c r="N9" s="31">
        <f t="shared" si="0"/>
        <v>288078</v>
      </c>
      <c r="O9" s="25"/>
      <c r="P9" s="25"/>
      <c r="Q9" s="25"/>
      <c r="R9" s="25"/>
      <c r="S9" s="25"/>
    </row>
    <row r="10" spans="1:33" ht="13.15" x14ac:dyDescent="0.4">
      <c r="A10" s="34" t="s">
        <v>16</v>
      </c>
      <c r="B10" s="38">
        <v>26001</v>
      </c>
      <c r="C10" s="30">
        <v>26002</v>
      </c>
      <c r="D10" s="30">
        <v>26003</v>
      </c>
      <c r="E10" s="30">
        <v>26004</v>
      </c>
      <c r="F10" s="30">
        <v>26005</v>
      </c>
      <c r="G10" s="30">
        <v>26006</v>
      </c>
      <c r="H10" s="30">
        <v>26007</v>
      </c>
      <c r="I10" s="30">
        <v>26008</v>
      </c>
      <c r="J10" s="30">
        <v>26009</v>
      </c>
      <c r="K10" s="30">
        <v>26010</v>
      </c>
      <c r="L10" s="30">
        <v>26011</v>
      </c>
      <c r="M10" s="39">
        <v>26012</v>
      </c>
      <c r="N10" s="31">
        <f t="shared" si="0"/>
        <v>312078</v>
      </c>
      <c r="O10" s="25"/>
      <c r="P10" s="25"/>
      <c r="Q10" s="25"/>
      <c r="R10" s="25"/>
      <c r="S10" s="25"/>
    </row>
    <row r="11" spans="1:33" ht="13.15" x14ac:dyDescent="0.4">
      <c r="A11" s="34" t="s">
        <v>17</v>
      </c>
      <c r="B11" s="38">
        <v>28001</v>
      </c>
      <c r="C11" s="30">
        <v>28002</v>
      </c>
      <c r="D11" s="30">
        <v>28003</v>
      </c>
      <c r="E11" s="30">
        <v>28004</v>
      </c>
      <c r="F11" s="30">
        <v>28005</v>
      </c>
      <c r="G11" s="30">
        <v>28006</v>
      </c>
      <c r="H11" s="30">
        <v>28007</v>
      </c>
      <c r="I11" s="30">
        <v>28008</v>
      </c>
      <c r="J11" s="30">
        <v>28009</v>
      </c>
      <c r="K11" s="30">
        <v>28010</v>
      </c>
      <c r="L11" s="30">
        <v>28011</v>
      </c>
      <c r="M11" s="39">
        <v>28012</v>
      </c>
      <c r="N11" s="31">
        <f t="shared" si="0"/>
        <v>336078</v>
      </c>
      <c r="O11" s="25"/>
      <c r="P11" s="25"/>
      <c r="Q11" s="25"/>
      <c r="R11" s="25"/>
      <c r="S11" s="25"/>
    </row>
    <row r="12" spans="1:33" ht="13.15" x14ac:dyDescent="0.4">
      <c r="A12" s="34" t="s">
        <v>18</v>
      </c>
      <c r="B12" s="38">
        <v>30001</v>
      </c>
      <c r="C12" s="30">
        <v>30002</v>
      </c>
      <c r="D12" s="30">
        <v>30003</v>
      </c>
      <c r="E12" s="30">
        <v>30004</v>
      </c>
      <c r="F12" s="30">
        <v>30005</v>
      </c>
      <c r="G12" s="30">
        <v>30006</v>
      </c>
      <c r="H12" s="30">
        <v>30007</v>
      </c>
      <c r="I12" s="30">
        <v>30008</v>
      </c>
      <c r="J12" s="30">
        <v>30009</v>
      </c>
      <c r="K12" s="30">
        <v>30010</v>
      </c>
      <c r="L12" s="30">
        <v>30011</v>
      </c>
      <c r="M12" s="39">
        <v>30012</v>
      </c>
      <c r="N12" s="31">
        <f t="shared" si="0"/>
        <v>360078</v>
      </c>
      <c r="O12" s="25"/>
      <c r="P12" s="25"/>
      <c r="Q12" s="25"/>
      <c r="R12" s="25"/>
      <c r="S12" s="25"/>
    </row>
    <row r="13" spans="1:33" ht="13.15" x14ac:dyDescent="0.4">
      <c r="A13" s="34" t="s">
        <v>19</v>
      </c>
      <c r="B13" s="38">
        <v>32001</v>
      </c>
      <c r="C13" s="30">
        <v>32002</v>
      </c>
      <c r="D13" s="30">
        <v>32003</v>
      </c>
      <c r="E13" s="30">
        <v>32004</v>
      </c>
      <c r="F13" s="30">
        <v>32005</v>
      </c>
      <c r="G13" s="30">
        <v>32006</v>
      </c>
      <c r="H13" s="30">
        <v>32007</v>
      </c>
      <c r="I13" s="30">
        <v>32008</v>
      </c>
      <c r="J13" s="30">
        <v>32009</v>
      </c>
      <c r="K13" s="30">
        <v>32010</v>
      </c>
      <c r="L13" s="30">
        <v>32011</v>
      </c>
      <c r="M13" s="39">
        <v>32012</v>
      </c>
      <c r="N13" s="31">
        <f t="shared" si="0"/>
        <v>384078</v>
      </c>
      <c r="O13" s="25"/>
      <c r="P13" s="25"/>
      <c r="Q13" s="25"/>
      <c r="R13" s="25"/>
      <c r="S13" s="25"/>
    </row>
    <row r="14" spans="1:33" ht="13.15" x14ac:dyDescent="0.4">
      <c r="A14" s="34" t="s">
        <v>20</v>
      </c>
      <c r="B14" s="40">
        <v>34001</v>
      </c>
      <c r="C14" s="41">
        <v>34002</v>
      </c>
      <c r="D14" s="41">
        <v>34003</v>
      </c>
      <c r="E14" s="41">
        <v>34004</v>
      </c>
      <c r="F14" s="41">
        <v>34005</v>
      </c>
      <c r="G14" s="41">
        <v>34006</v>
      </c>
      <c r="H14" s="41">
        <v>34007</v>
      </c>
      <c r="I14" s="41">
        <v>34008</v>
      </c>
      <c r="J14" s="41">
        <v>34009</v>
      </c>
      <c r="K14" s="41">
        <v>34010</v>
      </c>
      <c r="L14" s="41">
        <v>34011</v>
      </c>
      <c r="M14" s="42">
        <v>34012</v>
      </c>
      <c r="N14" s="31">
        <f t="shared" si="0"/>
        <v>408078</v>
      </c>
      <c r="O14" s="25"/>
      <c r="P14" s="25"/>
      <c r="Q14" s="25"/>
      <c r="R14" s="25"/>
      <c r="S14" s="25"/>
    </row>
    <row r="15" spans="1:33" ht="13.15" x14ac:dyDescent="0.4">
      <c r="A15" s="43"/>
      <c r="B15" s="32">
        <f t="shared" ref="B15:M15" si="1">SUM(B7:B14)</f>
        <v>216008</v>
      </c>
      <c r="C15" s="32">
        <f t="shared" si="1"/>
        <v>216016</v>
      </c>
      <c r="D15" s="32">
        <f t="shared" si="1"/>
        <v>216024</v>
      </c>
      <c r="E15" s="32">
        <f t="shared" si="1"/>
        <v>216032</v>
      </c>
      <c r="F15" s="32">
        <f t="shared" si="1"/>
        <v>216040</v>
      </c>
      <c r="G15" s="32">
        <f t="shared" si="1"/>
        <v>216048</v>
      </c>
      <c r="H15" s="32">
        <f t="shared" si="1"/>
        <v>216056</v>
      </c>
      <c r="I15" s="32">
        <f t="shared" si="1"/>
        <v>216064</v>
      </c>
      <c r="J15" s="32">
        <f t="shared" si="1"/>
        <v>216072</v>
      </c>
      <c r="K15" s="32">
        <f t="shared" si="1"/>
        <v>216080</v>
      </c>
      <c r="L15" s="32">
        <f t="shared" si="1"/>
        <v>216088</v>
      </c>
      <c r="M15" s="32">
        <f t="shared" si="1"/>
        <v>216096</v>
      </c>
      <c r="N15" s="33">
        <f t="shared" si="0"/>
        <v>2592624</v>
      </c>
      <c r="O15" s="25"/>
      <c r="P15" s="25"/>
      <c r="Q15" s="25"/>
      <c r="R15" s="25"/>
      <c r="S15" s="25"/>
    </row>
    <row r="16" spans="1:33" x14ac:dyDescent="0.3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53"/>
      <c r="O16" s="25"/>
      <c r="P16" s="25"/>
      <c r="Q16" s="25"/>
      <c r="R16" s="25"/>
      <c r="S16" s="25"/>
    </row>
    <row r="17" spans="1:23" x14ac:dyDescent="0.3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23" x14ac:dyDescent="0.3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23" x14ac:dyDescent="0.3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23" x14ac:dyDescent="0.3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U20" s="29"/>
      <c r="V20" s="44"/>
      <c r="W20" s="45"/>
    </row>
    <row r="21" spans="1:23" ht="13.15" x14ac:dyDescent="0.4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U21" s="34"/>
      <c r="V21" s="49" t="s">
        <v>34</v>
      </c>
      <c r="W21" s="46"/>
    </row>
    <row r="22" spans="1:23" ht="13.15" x14ac:dyDescent="0.4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U22" s="34"/>
      <c r="V22" s="50" t="s">
        <v>35</v>
      </c>
      <c r="W22" s="46"/>
    </row>
    <row r="23" spans="1:23" ht="13.15" x14ac:dyDescent="0.4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U23" s="34"/>
      <c r="V23" s="50"/>
      <c r="W23" s="46"/>
    </row>
    <row r="24" spans="1:23" ht="13.15" x14ac:dyDescent="0.4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U24" s="34"/>
      <c r="V24" s="50" t="s">
        <v>36</v>
      </c>
      <c r="W24" s="46"/>
    </row>
    <row r="25" spans="1:23" ht="13.15" x14ac:dyDescent="0.4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U25" s="34"/>
      <c r="V25" s="50" t="s">
        <v>37</v>
      </c>
      <c r="W25" s="46"/>
    </row>
    <row r="26" spans="1:23" ht="13.15" x14ac:dyDescent="0.4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U26" s="34"/>
      <c r="V26" s="50"/>
      <c r="W26" s="46"/>
    </row>
    <row r="27" spans="1:23" ht="13.15" x14ac:dyDescent="0.4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U27" s="34"/>
      <c r="V27" s="50" t="s">
        <v>38</v>
      </c>
      <c r="W27" s="46"/>
    </row>
    <row r="28" spans="1:23" ht="13.15" x14ac:dyDescent="0.4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U28" s="34"/>
      <c r="V28" s="50" t="s">
        <v>39</v>
      </c>
      <c r="W28" s="46"/>
    </row>
    <row r="29" spans="1:23" ht="13.15" x14ac:dyDescent="0.4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U29" s="34"/>
      <c r="V29" s="50" t="s">
        <v>40</v>
      </c>
      <c r="W29" s="46"/>
    </row>
    <row r="30" spans="1:23" ht="13.15" x14ac:dyDescent="0.4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U30" s="34"/>
      <c r="V30" s="50" t="s">
        <v>41</v>
      </c>
      <c r="W30" s="46"/>
    </row>
    <row r="31" spans="1:23" ht="13.15" x14ac:dyDescent="0.4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U31" s="34"/>
      <c r="V31" s="51"/>
      <c r="W31" s="46"/>
    </row>
    <row r="32" spans="1:23" ht="13.15" x14ac:dyDescent="0.4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U32" s="43"/>
      <c r="V32" s="47"/>
      <c r="W32" s="48"/>
    </row>
    <row r="33" spans="1:19" x14ac:dyDescent="0.3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1:19" x14ac:dyDescent="0.3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1:19" x14ac:dyDescent="0.3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1:19" x14ac:dyDescent="0.3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1:19" x14ac:dyDescent="0.3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</row>
    <row r="38" spans="1:19" x14ac:dyDescent="0.3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1:19" x14ac:dyDescent="0.3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</row>
    <row r="40" spans="1:19" x14ac:dyDescent="0.3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1:19" x14ac:dyDescent="0.3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</row>
    <row r="42" spans="1:19" x14ac:dyDescent="0.3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</row>
    <row r="43" spans="1:19" x14ac:dyDescent="0.3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</row>
    <row r="44" spans="1:19" x14ac:dyDescent="0.3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</row>
    <row r="45" spans="1:19" x14ac:dyDescent="0.3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</row>
    <row r="46" spans="1:19" x14ac:dyDescent="0.3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</row>
    <row r="47" spans="1:19" x14ac:dyDescent="0.3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</row>
    <row r="48" spans="1:19" x14ac:dyDescent="0.3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</row>
    <row r="49" spans="1:19" x14ac:dyDescent="0.3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</row>
    <row r="50" spans="1:19" x14ac:dyDescent="0.3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</row>
    <row r="51" spans="1:19" x14ac:dyDescent="0.3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</row>
    <row r="52" spans="1:19" x14ac:dyDescent="0.3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</row>
    <row r="53" spans="1:19" x14ac:dyDescent="0.3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</row>
    <row r="54" spans="1:19" x14ac:dyDescent="0.3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</row>
    <row r="55" spans="1:19" x14ac:dyDescent="0.3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  <row r="56" spans="1:19" x14ac:dyDescent="0.3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1:19" x14ac:dyDescent="0.3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</row>
    <row r="58" spans="1:19" x14ac:dyDescent="0.3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</row>
    <row r="59" spans="1:19" x14ac:dyDescent="0.3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</row>
    <row r="60" spans="1:19" x14ac:dyDescent="0.3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1:19" x14ac:dyDescent="0.3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</row>
    <row r="62" spans="1:19" x14ac:dyDescent="0.3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</row>
    <row r="63" spans="1:19" x14ac:dyDescent="0.3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</row>
    <row r="64" spans="1:19" x14ac:dyDescent="0.3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</row>
    <row r="65" spans="1:19" x14ac:dyDescent="0.3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</row>
    <row r="66" spans="1:19" x14ac:dyDescent="0.3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</row>
    <row r="67" spans="1:19" x14ac:dyDescent="0.3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</row>
    <row r="68" spans="1:19" x14ac:dyDescent="0.3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</row>
    <row r="69" spans="1:19" x14ac:dyDescent="0.3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</row>
    <row r="70" spans="1:19" x14ac:dyDescent="0.3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</row>
  </sheetData>
  <phoneticPr fontId="0" type="noConversion"/>
  <pageMargins left="0.75" right="0.75" top="1" bottom="1" header="0.5" footer="0.5"/>
  <headerFooter alignWithMargins="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AA167"/>
  <sheetViews>
    <sheetView showRowColHeaders="0" zoomScale="110" workbookViewId="0">
      <selection activeCell="F23" sqref="F23"/>
    </sheetView>
  </sheetViews>
  <sheetFormatPr defaultRowHeight="12.75" x14ac:dyDescent="0.35"/>
  <cols>
    <col min="1" max="1" width="16.59765625" customWidth="1"/>
    <col min="8" max="8" width="16.33203125" customWidth="1"/>
  </cols>
  <sheetData>
    <row r="1" spans="1:27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x14ac:dyDescent="0.35">
      <c r="A5" s="1"/>
      <c r="B5" s="1"/>
      <c r="C5" s="29"/>
      <c r="D5" s="63"/>
      <c r="E5" s="63"/>
      <c r="F5" s="63"/>
      <c r="G5" s="63"/>
      <c r="H5" s="63"/>
      <c r="I5" s="6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3.5" customHeight="1" x14ac:dyDescent="0.4">
      <c r="A6" s="1"/>
      <c r="B6" s="1"/>
      <c r="C6" s="56"/>
      <c r="D6" s="66" t="s">
        <v>29</v>
      </c>
      <c r="E6" s="57"/>
      <c r="F6" s="57"/>
      <c r="G6" s="57"/>
      <c r="H6" s="58"/>
      <c r="I6" s="4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3.5" customHeight="1" x14ac:dyDescent="0.4">
      <c r="A7" s="1"/>
      <c r="B7" s="1"/>
      <c r="C7" s="56"/>
      <c r="D7" s="67" t="s">
        <v>30</v>
      </c>
      <c r="E7" s="21"/>
      <c r="F7" s="21"/>
      <c r="G7" s="21"/>
      <c r="H7" s="59"/>
      <c r="I7" s="4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 customHeight="1" x14ac:dyDescent="0.4">
      <c r="A8" s="1"/>
      <c r="B8" s="1"/>
      <c r="C8" s="56"/>
      <c r="D8" s="67" t="s">
        <v>89</v>
      </c>
      <c r="E8" s="21"/>
      <c r="F8" s="21"/>
      <c r="G8" s="21"/>
      <c r="H8" s="59"/>
      <c r="I8" s="4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 x14ac:dyDescent="0.4">
      <c r="A9" s="1"/>
      <c r="B9" s="1"/>
      <c r="C9" s="56"/>
      <c r="D9" s="67" t="s">
        <v>90</v>
      </c>
      <c r="E9" s="21"/>
      <c r="F9" s="21"/>
      <c r="G9" s="21"/>
      <c r="H9" s="59"/>
      <c r="I9" s="46"/>
      <c r="J9" s="1"/>
      <c r="K9" s="1" t="s">
        <v>88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 x14ac:dyDescent="0.4">
      <c r="A10" s="1"/>
      <c r="B10" s="1"/>
      <c r="C10" s="56"/>
      <c r="D10" s="151" t="s">
        <v>86</v>
      </c>
      <c r="E10" s="21"/>
      <c r="F10" s="21"/>
      <c r="G10" s="21"/>
      <c r="H10" s="59"/>
      <c r="I10" s="4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 x14ac:dyDescent="0.4">
      <c r="A11" s="1"/>
      <c r="B11" s="1"/>
      <c r="C11" s="56"/>
      <c r="D11" s="68"/>
      <c r="E11" s="60"/>
      <c r="F11" s="60"/>
      <c r="G11" s="60"/>
      <c r="H11" s="61"/>
      <c r="I11" s="4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6.5" customHeight="1" x14ac:dyDescent="0.4">
      <c r="A12" s="1"/>
      <c r="B12" s="65"/>
      <c r="C12" s="62"/>
      <c r="D12" s="47"/>
      <c r="E12" s="47"/>
      <c r="F12" s="47"/>
      <c r="G12" s="47"/>
      <c r="H12" s="47"/>
      <c r="I12" s="4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x14ac:dyDescent="0.35">
      <c r="A13" s="1"/>
      <c r="B13" s="65"/>
      <c r="C13" s="65"/>
      <c r="D13" s="65"/>
      <c r="E13" s="65"/>
      <c r="F13" s="65"/>
      <c r="G13" s="65"/>
      <c r="H13" s="65"/>
      <c r="I13" s="6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x14ac:dyDescent="0.35">
      <c r="A14" s="1"/>
      <c r="B14" s="65"/>
      <c r="C14" s="29"/>
      <c r="D14" s="63"/>
      <c r="E14" s="63"/>
      <c r="F14" s="63"/>
      <c r="G14" s="63"/>
      <c r="H14" s="63"/>
      <c r="I14" s="6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3.15" x14ac:dyDescent="0.4">
      <c r="A15" s="1"/>
      <c r="B15" s="65"/>
      <c r="C15" s="56"/>
      <c r="D15" s="136" t="s">
        <v>51</v>
      </c>
      <c r="E15" s="134"/>
      <c r="F15" s="134"/>
      <c r="G15" s="134"/>
      <c r="H15" s="135"/>
      <c r="I15" s="4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3.15" x14ac:dyDescent="0.4">
      <c r="A16" s="1"/>
      <c r="B16" s="65"/>
      <c r="C16" s="56"/>
      <c r="D16" s="133"/>
      <c r="E16" s="21"/>
      <c r="F16" s="21"/>
      <c r="G16" s="21"/>
      <c r="H16" s="21"/>
      <c r="I16" s="4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x14ac:dyDescent="0.35">
      <c r="A17" s="1"/>
      <c r="B17" s="20"/>
      <c r="C17" s="65"/>
      <c r="D17" s="65"/>
      <c r="E17" s="65"/>
      <c r="F17" s="65"/>
      <c r="G17" s="65"/>
      <c r="H17" s="65"/>
      <c r="I17" s="6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35">
      <c r="A18" s="1"/>
      <c r="B18" s="1"/>
      <c r="C18" s="29"/>
      <c r="D18" s="63"/>
      <c r="E18" s="63"/>
      <c r="F18" s="63"/>
      <c r="G18" s="63"/>
      <c r="H18" s="63"/>
      <c r="I18" s="6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7.25" customHeight="1" x14ac:dyDescent="0.4">
      <c r="A19" s="1"/>
      <c r="B19" s="1"/>
      <c r="C19" s="56"/>
      <c r="D19" s="66" t="s">
        <v>50</v>
      </c>
      <c r="E19" s="57"/>
      <c r="F19" s="57"/>
      <c r="G19" s="57"/>
      <c r="H19" s="58"/>
      <c r="I19" s="4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 x14ac:dyDescent="0.4">
      <c r="A20" s="1"/>
      <c r="B20" s="1"/>
      <c r="C20" s="56"/>
      <c r="D20" s="67" t="s">
        <v>91</v>
      </c>
      <c r="E20" s="21"/>
      <c r="F20" s="21"/>
      <c r="G20" s="21"/>
      <c r="H20" s="59"/>
      <c r="I20" s="4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 x14ac:dyDescent="0.4">
      <c r="A21" s="1"/>
      <c r="B21" s="1"/>
      <c r="C21" s="56"/>
      <c r="D21" s="67" t="s">
        <v>92</v>
      </c>
      <c r="E21" s="21"/>
      <c r="F21" s="21"/>
      <c r="G21" s="21"/>
      <c r="H21" s="59"/>
      <c r="I21" s="4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3.15" x14ac:dyDescent="0.4">
      <c r="A22" s="1"/>
      <c r="B22" s="1"/>
      <c r="C22" s="56"/>
      <c r="D22" s="151" t="s">
        <v>87</v>
      </c>
      <c r="E22" s="21"/>
      <c r="F22" s="21"/>
      <c r="G22" s="21"/>
      <c r="H22" s="59"/>
      <c r="I22" s="4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3.15" x14ac:dyDescent="0.4">
      <c r="A23" s="1"/>
      <c r="B23" s="1"/>
      <c r="C23" s="56"/>
      <c r="D23" s="67"/>
      <c r="E23" s="21"/>
      <c r="F23" s="21"/>
      <c r="G23" s="21"/>
      <c r="H23" s="59"/>
      <c r="I23" s="4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3.15" x14ac:dyDescent="0.4">
      <c r="A24" s="1"/>
      <c r="B24" s="1"/>
      <c r="C24" s="56"/>
      <c r="D24" s="68"/>
      <c r="E24" s="60"/>
      <c r="F24" s="60"/>
      <c r="G24" s="60"/>
      <c r="H24" s="61"/>
      <c r="I24" s="4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3.15" x14ac:dyDescent="0.4">
      <c r="A25" s="1"/>
      <c r="B25" s="1"/>
      <c r="C25" s="62"/>
      <c r="D25" s="47"/>
      <c r="E25" s="47"/>
      <c r="F25" s="47"/>
      <c r="G25" s="47"/>
      <c r="H25" s="47"/>
      <c r="I25" s="4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x14ac:dyDescent="0.35">
      <c r="A27" s="1"/>
      <c r="B27" s="1"/>
      <c r="C27" s="29"/>
      <c r="D27" s="63"/>
      <c r="E27" s="63"/>
      <c r="F27" s="63"/>
      <c r="G27" s="63"/>
      <c r="H27" s="63"/>
      <c r="I27" s="6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3.15" x14ac:dyDescent="0.4">
      <c r="A28" s="1"/>
      <c r="B28" s="1"/>
      <c r="C28" s="56"/>
      <c r="D28" s="136" t="s">
        <v>52</v>
      </c>
      <c r="E28" s="134"/>
      <c r="F28" s="134"/>
      <c r="G28" s="134"/>
      <c r="H28" s="135"/>
      <c r="I28" s="4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3.15" x14ac:dyDescent="0.4">
      <c r="A29" s="1"/>
      <c r="B29" s="1"/>
      <c r="C29" s="56"/>
      <c r="D29" s="133"/>
      <c r="E29" s="21"/>
      <c r="F29" s="21"/>
      <c r="G29" s="21"/>
      <c r="H29" s="21"/>
      <c r="I29" s="4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A186"/>
  <sheetViews>
    <sheetView topLeftCell="A2" zoomScale="110" workbookViewId="0">
      <selection activeCell="I60" sqref="I60"/>
    </sheetView>
  </sheetViews>
  <sheetFormatPr defaultRowHeight="12.75" x14ac:dyDescent="0.35"/>
  <cols>
    <col min="1" max="1" width="5.86328125" customWidth="1"/>
    <col min="2" max="2" width="5.59765625" customWidth="1"/>
    <col min="7" max="7" width="46.59765625" customWidth="1"/>
    <col min="8" max="8" width="12.73046875" customWidth="1"/>
  </cols>
  <sheetData>
    <row r="1" spans="1:27" ht="7.5" customHeight="1" x14ac:dyDescent="0.35">
      <c r="A1" s="1"/>
      <c r="B1" s="1"/>
      <c r="C1" s="29"/>
      <c r="D1" s="44"/>
      <c r="E1" s="44"/>
      <c r="F1" s="44"/>
      <c r="G1" s="44"/>
      <c r="H1" s="44"/>
      <c r="I1" s="4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147" customFormat="1" ht="16.5" customHeight="1" x14ac:dyDescent="0.35">
      <c r="A2" s="141"/>
      <c r="B2" s="141"/>
      <c r="C2" s="142"/>
      <c r="D2" s="143" t="s">
        <v>53</v>
      </c>
      <c r="E2" s="144"/>
      <c r="F2" s="144"/>
      <c r="G2" s="144"/>
      <c r="H2" s="145"/>
      <c r="I2" s="146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</row>
    <row r="3" spans="1:27" ht="8.25" customHeight="1" x14ac:dyDescent="0.4">
      <c r="A3" s="1"/>
      <c r="B3" s="1"/>
      <c r="C3" s="34"/>
      <c r="D3" s="133"/>
      <c r="E3" s="21"/>
      <c r="F3" s="21"/>
      <c r="G3" s="21"/>
      <c r="H3" s="21"/>
      <c r="I3" s="46"/>
      <c r="J3" s="1"/>
      <c r="K3" s="1"/>
      <c r="L3" s="141"/>
      <c r="M3" s="141"/>
      <c r="N3" s="141"/>
      <c r="O3" s="14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6.7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41"/>
      <c r="M4" s="141"/>
      <c r="N4" s="141"/>
      <c r="O4" s="14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x14ac:dyDescent="0.35">
      <c r="A5" s="1"/>
      <c r="B5" s="1"/>
      <c r="C5" s="29"/>
      <c r="D5" s="44"/>
      <c r="E5" s="44"/>
      <c r="F5" s="44"/>
      <c r="G5" s="44"/>
      <c r="H5" s="44"/>
      <c r="I5" s="45"/>
      <c r="J5" s="1"/>
      <c r="K5" s="1"/>
      <c r="L5" s="141"/>
      <c r="M5" s="141"/>
      <c r="N5" s="141"/>
      <c r="O5" s="14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3.5" customHeight="1" x14ac:dyDescent="0.4">
      <c r="A6" s="1"/>
      <c r="B6" s="1"/>
      <c r="C6" s="34"/>
      <c r="D6" s="148" t="s">
        <v>65</v>
      </c>
      <c r="E6" s="57"/>
      <c r="F6" s="57"/>
      <c r="G6" s="57"/>
      <c r="H6" s="58"/>
      <c r="I6" s="46"/>
      <c r="J6" s="1"/>
      <c r="K6" s="1"/>
      <c r="L6" s="141"/>
      <c r="M6" s="141"/>
      <c r="N6" s="141"/>
      <c r="O6" s="14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3.5" customHeight="1" x14ac:dyDescent="0.4">
      <c r="A7" s="1"/>
      <c r="B7" s="1"/>
      <c r="C7" s="34"/>
      <c r="D7" s="149" t="s">
        <v>66</v>
      </c>
      <c r="E7" s="21"/>
      <c r="F7" s="21"/>
      <c r="G7" s="21"/>
      <c r="H7" s="59"/>
      <c r="I7" s="46"/>
      <c r="J7" s="1"/>
      <c r="K7" s="1"/>
      <c r="L7" s="141"/>
      <c r="M7" s="141"/>
      <c r="N7" s="141"/>
      <c r="O7" s="14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3.5" customHeight="1" x14ac:dyDescent="0.4">
      <c r="A8" s="1"/>
      <c r="B8" s="1"/>
      <c r="C8" s="34"/>
      <c r="D8" s="149"/>
      <c r="E8" s="21"/>
      <c r="F8" s="21"/>
      <c r="G8" s="168" t="s">
        <v>67</v>
      </c>
      <c r="H8" s="59"/>
      <c r="I8" s="46"/>
      <c r="J8" s="1"/>
      <c r="K8" s="1"/>
      <c r="L8" s="141"/>
      <c r="M8" s="141"/>
      <c r="N8" s="141"/>
      <c r="O8" s="14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3.5" customHeight="1" x14ac:dyDescent="0.4">
      <c r="A9" s="1"/>
      <c r="B9" s="1"/>
      <c r="C9" s="34"/>
      <c r="D9" s="165" t="s">
        <v>77</v>
      </c>
      <c r="E9" s="21"/>
      <c r="F9" s="21"/>
      <c r="G9" s="21"/>
      <c r="H9" s="59"/>
      <c r="I9" s="46"/>
      <c r="J9" s="1"/>
      <c r="K9" s="1"/>
      <c r="L9" s="141"/>
      <c r="M9" s="141"/>
      <c r="N9" s="141"/>
      <c r="O9" s="14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3.5" customHeight="1" x14ac:dyDescent="0.4">
      <c r="A10" s="1"/>
      <c r="B10" s="1"/>
      <c r="C10" s="34"/>
      <c r="D10" s="165" t="s">
        <v>73</v>
      </c>
      <c r="E10" s="21"/>
      <c r="F10" s="21"/>
      <c r="G10" s="21"/>
      <c r="H10" s="59"/>
      <c r="I10" s="46"/>
      <c r="J10" s="1"/>
      <c r="K10" s="1"/>
      <c r="L10" s="141"/>
      <c r="M10" s="141"/>
      <c r="N10" s="141"/>
      <c r="O10" s="14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3.5" customHeight="1" x14ac:dyDescent="0.4">
      <c r="A11" s="1"/>
      <c r="B11" s="1"/>
      <c r="C11" s="34"/>
      <c r="D11" s="166" t="s">
        <v>78</v>
      </c>
      <c r="E11" s="21"/>
      <c r="F11" s="21"/>
      <c r="G11" s="21"/>
      <c r="H11" s="59"/>
      <c r="I11" s="46"/>
      <c r="J11" s="1"/>
      <c r="K11" s="1"/>
      <c r="L11" s="141"/>
      <c r="M11" s="141"/>
      <c r="N11" s="141"/>
      <c r="O11" s="14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3.5" customHeight="1" x14ac:dyDescent="0.4">
      <c r="A12" s="1"/>
      <c r="B12" s="1"/>
      <c r="C12" s="34"/>
      <c r="D12" s="166"/>
      <c r="E12" s="21"/>
      <c r="F12" s="21"/>
      <c r="G12" s="21"/>
      <c r="H12" s="59"/>
      <c r="I12" s="46"/>
      <c r="J12" s="1"/>
      <c r="K12" s="1"/>
      <c r="L12" s="141"/>
      <c r="M12" s="141"/>
      <c r="N12" s="141"/>
      <c r="O12" s="14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3.5" customHeight="1" x14ac:dyDescent="0.4">
      <c r="A13" s="1"/>
      <c r="B13" s="1"/>
      <c r="C13" s="34"/>
      <c r="D13" s="165" t="s">
        <v>69</v>
      </c>
      <c r="E13" s="21"/>
      <c r="F13" s="21"/>
      <c r="G13" s="21"/>
      <c r="H13" s="59"/>
      <c r="I13" s="46"/>
      <c r="J13" s="1"/>
      <c r="K13" s="1"/>
      <c r="L13" s="141"/>
      <c r="M13" s="141"/>
      <c r="N13" s="141"/>
      <c r="O13" s="14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3.5" customHeight="1" x14ac:dyDescent="0.4">
      <c r="A14" s="1"/>
      <c r="B14" s="1"/>
      <c r="C14" s="34"/>
      <c r="D14" s="166" t="s">
        <v>72</v>
      </c>
      <c r="E14" s="21"/>
      <c r="F14" s="21"/>
      <c r="G14" s="21"/>
      <c r="H14" s="59"/>
      <c r="I14" s="46"/>
      <c r="J14" s="1"/>
      <c r="K14" s="1"/>
      <c r="L14" s="141"/>
      <c r="M14" s="141"/>
      <c r="N14" s="141"/>
      <c r="O14" s="14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3.5" customHeight="1" x14ac:dyDescent="0.4">
      <c r="A15" s="1"/>
      <c r="B15" s="1"/>
      <c r="C15" s="34"/>
      <c r="D15" s="166" t="s">
        <v>70</v>
      </c>
      <c r="E15" s="21"/>
      <c r="F15" s="21"/>
      <c r="G15" s="21"/>
      <c r="H15" s="59"/>
      <c r="I15" s="46"/>
      <c r="J15" s="1"/>
      <c r="K15" s="1"/>
      <c r="L15" s="141"/>
      <c r="M15" s="141"/>
      <c r="N15" s="141"/>
      <c r="O15" s="14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3.5" customHeight="1" x14ac:dyDescent="0.4">
      <c r="A16" s="1"/>
      <c r="B16" s="1"/>
      <c r="C16" s="34"/>
      <c r="D16" s="166" t="s">
        <v>71</v>
      </c>
      <c r="E16" s="21"/>
      <c r="F16" s="21"/>
      <c r="G16" s="21"/>
      <c r="H16" s="59"/>
      <c r="I16" s="46"/>
      <c r="J16" s="1"/>
      <c r="K16" s="1"/>
      <c r="L16" s="141"/>
      <c r="M16" s="141"/>
      <c r="N16" s="141"/>
      <c r="O16" s="14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3.5" customHeight="1" x14ac:dyDescent="0.4">
      <c r="A17" s="1"/>
      <c r="B17" s="1"/>
      <c r="C17" s="34"/>
      <c r="D17" s="166"/>
      <c r="E17" s="21"/>
      <c r="F17" s="21"/>
      <c r="G17" s="21"/>
      <c r="H17" s="59"/>
      <c r="I17" s="46"/>
      <c r="J17" s="1"/>
      <c r="K17" s="1"/>
      <c r="L17" s="141"/>
      <c r="M17" s="141"/>
      <c r="N17" s="141"/>
      <c r="O17" s="14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3.5" customHeight="1" x14ac:dyDescent="0.4">
      <c r="A18" s="1"/>
      <c r="B18" s="1"/>
      <c r="C18" s="34"/>
      <c r="D18" s="165" t="s">
        <v>76</v>
      </c>
      <c r="E18" s="21"/>
      <c r="F18" s="21"/>
      <c r="G18" s="21"/>
      <c r="H18" s="59"/>
      <c r="I18" s="46"/>
      <c r="J18" s="1"/>
      <c r="K18" s="1"/>
      <c r="L18" s="141"/>
      <c r="M18" s="141"/>
      <c r="N18" s="141"/>
      <c r="O18" s="14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3.5" customHeight="1" x14ac:dyDescent="0.4">
      <c r="A19" s="1"/>
      <c r="B19" s="1"/>
      <c r="C19" s="34"/>
      <c r="D19" s="166" t="s">
        <v>75</v>
      </c>
      <c r="E19" s="21"/>
      <c r="F19" s="21"/>
      <c r="G19" s="21"/>
      <c r="H19" s="59"/>
      <c r="I19" s="46"/>
      <c r="J19" s="1"/>
      <c r="K19" s="1"/>
      <c r="L19" s="141"/>
      <c r="M19" s="141"/>
      <c r="N19" s="141"/>
      <c r="O19" s="14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3.5" customHeight="1" x14ac:dyDescent="0.4">
      <c r="A20" s="1"/>
      <c r="B20" s="1"/>
      <c r="C20" s="34"/>
      <c r="D20" s="167" t="s">
        <v>74</v>
      </c>
      <c r="E20" s="21"/>
      <c r="F20" s="21"/>
      <c r="G20" s="169" t="s">
        <v>55</v>
      </c>
      <c r="H20" s="59"/>
      <c r="I20" s="46"/>
      <c r="J20" s="1"/>
      <c r="K20" s="1"/>
      <c r="L20" s="141"/>
      <c r="M20" s="141"/>
      <c r="N20" s="141"/>
      <c r="O20" s="14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3.5" customHeight="1" x14ac:dyDescent="0.4">
      <c r="A21" s="1"/>
      <c r="B21" s="1"/>
      <c r="C21" s="34"/>
      <c r="D21" s="166"/>
      <c r="E21" s="21"/>
      <c r="F21" s="21"/>
      <c r="G21" s="21"/>
      <c r="H21" s="59"/>
      <c r="I21" s="46"/>
      <c r="J21" s="1"/>
      <c r="K21" s="1"/>
      <c r="L21" s="141"/>
      <c r="M21" s="141"/>
      <c r="N21" s="141"/>
      <c r="O21" s="14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3.5" customHeight="1" x14ac:dyDescent="0.4">
      <c r="A22" s="1"/>
      <c r="B22" s="1"/>
      <c r="C22" s="34"/>
      <c r="D22" s="150" t="s">
        <v>79</v>
      </c>
      <c r="E22" s="21"/>
      <c r="F22" s="21"/>
      <c r="G22" s="21"/>
      <c r="H22" s="59"/>
      <c r="I22" s="46"/>
      <c r="J22" s="1"/>
      <c r="K22" s="1"/>
      <c r="L22" s="141"/>
      <c r="M22" s="141"/>
      <c r="N22" s="141"/>
      <c r="O22" s="14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3.5" customHeight="1" x14ac:dyDescent="0.4">
      <c r="A23" s="1"/>
      <c r="B23" s="1"/>
      <c r="C23" s="34"/>
      <c r="D23" s="67" t="s">
        <v>80</v>
      </c>
      <c r="E23" s="21"/>
      <c r="F23" s="21"/>
      <c r="G23" s="21"/>
      <c r="H23" s="59"/>
      <c r="I23" s="46"/>
      <c r="J23" s="1"/>
      <c r="K23" s="1"/>
      <c r="L23" s="141"/>
      <c r="M23" s="141"/>
      <c r="N23" s="141"/>
      <c r="O23" s="14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6" customHeight="1" x14ac:dyDescent="0.4">
      <c r="A24" s="1"/>
      <c r="B24" s="1"/>
      <c r="C24" s="34"/>
      <c r="D24" s="67"/>
      <c r="E24" s="21"/>
      <c r="F24" s="21"/>
      <c r="G24" s="21"/>
      <c r="H24" s="59"/>
      <c r="I24" s="46"/>
      <c r="J24" s="1"/>
      <c r="K24" s="1"/>
      <c r="L24" s="141"/>
      <c r="M24" s="141"/>
      <c r="N24" s="141"/>
      <c r="O24" s="14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" customHeight="1" x14ac:dyDescent="0.4">
      <c r="A25" s="1"/>
      <c r="B25" s="1"/>
      <c r="C25" s="34"/>
      <c r="D25" s="165" t="str">
        <f ca="1">_xlfn.FORMULATEXT(Report!G7)</f>
        <v>=SUM(OFFSET(Actual!A7,0,1):OFFSET(Actual!A7,0,Month.Hold))</v>
      </c>
      <c r="E25" s="21"/>
      <c r="F25" s="21"/>
      <c r="G25" s="21"/>
      <c r="H25" s="59"/>
      <c r="I25" s="46"/>
      <c r="J25" s="1"/>
      <c r="K25" s="1"/>
      <c r="L25" s="141"/>
      <c r="M25" s="141"/>
      <c r="N25" s="141"/>
      <c r="O25" s="14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" customHeight="1" x14ac:dyDescent="0.4">
      <c r="A26" s="1"/>
      <c r="B26" s="1"/>
      <c r="C26" s="34"/>
      <c r="D26" s="152" t="s">
        <v>54</v>
      </c>
      <c r="E26" s="21"/>
      <c r="F26" s="21"/>
      <c r="G26" s="21"/>
      <c r="H26" s="59"/>
      <c r="I26" s="46"/>
      <c r="J26" s="1"/>
      <c r="K26" s="1"/>
      <c r="L26" s="141"/>
      <c r="M26" s="141"/>
      <c r="N26" s="141"/>
      <c r="O26" s="14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" customHeight="1" x14ac:dyDescent="0.4">
      <c r="A27" s="1"/>
      <c r="B27" s="1"/>
      <c r="C27" s="34"/>
      <c r="D27" s="152" t="s">
        <v>93</v>
      </c>
      <c r="E27" s="21"/>
      <c r="F27" s="21"/>
      <c r="G27" s="21"/>
      <c r="H27" s="59"/>
      <c r="I27" s="46"/>
      <c r="J27" s="1"/>
      <c r="K27" s="1"/>
      <c r="L27" s="141"/>
      <c r="M27" s="141"/>
      <c r="N27" s="141"/>
      <c r="O27" s="14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.75" customHeight="1" x14ac:dyDescent="0.4">
      <c r="A28" s="1"/>
      <c r="B28" s="1"/>
      <c r="C28" s="34"/>
      <c r="D28" s="152" t="s">
        <v>56</v>
      </c>
      <c r="E28" s="21"/>
      <c r="F28" s="21"/>
      <c r="G28" s="21"/>
      <c r="H28" s="59"/>
      <c r="I28" s="46"/>
      <c r="J28" s="1"/>
      <c r="K28" s="1"/>
      <c r="L28" s="141"/>
      <c r="M28" s="141"/>
      <c r="N28" s="141"/>
      <c r="O28" s="14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 x14ac:dyDescent="0.4">
      <c r="A29" s="1"/>
      <c r="B29" s="1"/>
      <c r="C29" s="34"/>
      <c r="D29" s="170" t="s">
        <v>81</v>
      </c>
      <c r="E29" s="21"/>
      <c r="F29" s="21"/>
      <c r="G29" s="21"/>
      <c r="H29" s="59"/>
      <c r="I29" s="46"/>
      <c r="J29" s="1"/>
      <c r="K29" s="1"/>
      <c r="L29" s="141"/>
      <c r="M29" s="141"/>
      <c r="N29" s="141"/>
      <c r="O29" s="14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1.25" customHeight="1" x14ac:dyDescent="0.4">
      <c r="A30" s="1"/>
      <c r="B30" s="1"/>
      <c r="C30" s="34"/>
      <c r="D30" s="170" t="s">
        <v>82</v>
      </c>
      <c r="E30" s="21"/>
      <c r="F30" s="21"/>
      <c r="G30" s="21"/>
      <c r="H30" s="59"/>
      <c r="I30" s="46"/>
      <c r="J30" s="1"/>
      <c r="K30" s="1"/>
      <c r="L30" s="141"/>
      <c r="M30" s="141"/>
      <c r="N30" s="141"/>
      <c r="O30" s="14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1.65" customHeight="1" x14ac:dyDescent="0.4">
      <c r="A31" s="1"/>
      <c r="B31" s="1"/>
      <c r="C31" s="34"/>
      <c r="D31" s="152" t="s">
        <v>83</v>
      </c>
      <c r="E31" s="21"/>
      <c r="F31" s="21"/>
      <c r="G31" s="21"/>
      <c r="H31" s="59"/>
      <c r="I31" s="46"/>
      <c r="J31" s="1"/>
      <c r="K31" s="1"/>
      <c r="L31" s="141"/>
      <c r="M31" s="141"/>
      <c r="N31" s="141"/>
      <c r="O31" s="14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5.65" customHeight="1" x14ac:dyDescent="0.4">
      <c r="A32" s="1"/>
      <c r="B32" s="1"/>
      <c r="C32" s="34"/>
      <c r="D32" s="150"/>
      <c r="E32" s="21"/>
      <c r="F32" s="21"/>
      <c r="G32" s="154"/>
      <c r="H32" s="59"/>
      <c r="I32" s="46"/>
      <c r="J32" s="1"/>
      <c r="K32" s="1"/>
      <c r="L32" s="141"/>
      <c r="M32" s="141"/>
      <c r="N32" s="141"/>
      <c r="O32" s="14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6.75" customHeight="1" x14ac:dyDescent="0.4">
      <c r="A33" s="1"/>
      <c r="B33" s="1"/>
      <c r="C33" s="34"/>
      <c r="D33" s="68"/>
      <c r="E33" s="60"/>
      <c r="F33" s="60"/>
      <c r="G33" s="60"/>
      <c r="H33" s="61"/>
      <c r="I33" s="46"/>
      <c r="J33" s="1"/>
      <c r="K33" s="1"/>
      <c r="L33" s="141"/>
      <c r="M33" s="141"/>
      <c r="N33" s="141"/>
      <c r="O33" s="14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 x14ac:dyDescent="0.4">
      <c r="A34" s="1"/>
      <c r="B34" s="65"/>
      <c r="C34" s="43"/>
      <c r="D34" s="47"/>
      <c r="E34" s="47"/>
      <c r="F34" s="47"/>
      <c r="G34" s="47"/>
      <c r="H34" s="47"/>
      <c r="I34" s="48"/>
      <c r="J34" s="1"/>
      <c r="K34" s="1"/>
      <c r="L34" s="141"/>
      <c r="M34" s="141"/>
      <c r="N34" s="141"/>
      <c r="O34" s="14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6.75" customHeight="1" x14ac:dyDescent="0.35">
      <c r="A35" s="1"/>
      <c r="B35" s="65"/>
      <c r="C35" s="65"/>
      <c r="D35" s="65"/>
      <c r="E35" s="65"/>
      <c r="F35" s="65"/>
      <c r="G35" s="153"/>
      <c r="H35" s="65"/>
      <c r="I35" s="65"/>
      <c r="J35" s="1"/>
      <c r="K35" s="1"/>
      <c r="L35" s="141"/>
      <c r="M35" s="141"/>
      <c r="N35" s="141"/>
      <c r="O35" s="14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6.75" customHeight="1" x14ac:dyDescent="0.35">
      <c r="A36" s="1"/>
      <c r="B36" s="20"/>
      <c r="C36" s="65"/>
      <c r="D36" s="65"/>
      <c r="E36" s="65"/>
      <c r="F36" s="65"/>
      <c r="G36" s="65"/>
      <c r="H36" s="65"/>
      <c r="I36" s="65"/>
      <c r="J36" s="1"/>
      <c r="K36" s="1"/>
      <c r="L36" s="141"/>
      <c r="M36" s="141"/>
      <c r="N36" s="141"/>
      <c r="O36" s="14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35">
      <c r="A37" s="1"/>
      <c r="B37" s="1"/>
      <c r="C37" s="29"/>
      <c r="D37" s="44"/>
      <c r="E37" s="44"/>
      <c r="F37" s="44"/>
      <c r="G37" s="44"/>
      <c r="H37" s="44"/>
      <c r="I37" s="45"/>
      <c r="J37" s="1"/>
      <c r="K37" s="1"/>
      <c r="L37" s="141"/>
      <c r="M37" s="141"/>
      <c r="N37" s="141"/>
      <c r="O37" s="14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7.25" customHeight="1" x14ac:dyDescent="0.4">
      <c r="A38" s="1"/>
      <c r="B38" s="1"/>
      <c r="C38" s="34"/>
      <c r="D38" s="66" t="s">
        <v>58</v>
      </c>
      <c r="E38" s="57"/>
      <c r="F38" s="57"/>
      <c r="G38" s="57"/>
      <c r="H38" s="58"/>
      <c r="I38" s="46"/>
      <c r="J38" s="1"/>
      <c r="K38" s="1"/>
      <c r="L38" s="141"/>
      <c r="M38" s="141"/>
      <c r="N38" s="141"/>
      <c r="O38" s="14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 x14ac:dyDescent="0.4">
      <c r="A39" s="1"/>
      <c r="B39" s="1"/>
      <c r="C39" s="34"/>
      <c r="D39" s="67" t="s">
        <v>60</v>
      </c>
      <c r="E39" s="21"/>
      <c r="F39" s="21"/>
      <c r="G39" s="21"/>
      <c r="H39" s="59"/>
      <c r="I39" s="46"/>
      <c r="J39" s="1"/>
      <c r="K39" s="1"/>
      <c r="L39" s="141"/>
      <c r="M39" s="141"/>
      <c r="N39" s="141"/>
      <c r="O39" s="14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 x14ac:dyDescent="0.4">
      <c r="A40" s="1"/>
      <c r="B40" s="1"/>
      <c r="C40" s="34"/>
      <c r="D40" s="151" t="s">
        <v>57</v>
      </c>
      <c r="E40" s="21"/>
      <c r="F40" s="21"/>
      <c r="G40" s="21"/>
      <c r="H40" s="59"/>
      <c r="I40" s="46"/>
      <c r="J40" s="1"/>
      <c r="K40" s="1"/>
      <c r="L40" s="141"/>
      <c r="M40" s="141"/>
      <c r="N40" s="141"/>
      <c r="O40" s="14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" x14ac:dyDescent="0.4">
      <c r="A41" s="1"/>
      <c r="B41" s="1"/>
      <c r="C41" s="34"/>
      <c r="D41" s="155" t="s">
        <v>61</v>
      </c>
      <c r="E41" s="21"/>
      <c r="F41" s="21"/>
      <c r="G41" s="21"/>
      <c r="H41" s="59"/>
      <c r="I41" s="4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3.15" x14ac:dyDescent="0.4">
      <c r="A42" s="1"/>
      <c r="B42" s="1"/>
      <c r="C42" s="34"/>
      <c r="D42" s="156" t="s">
        <v>59</v>
      </c>
      <c r="E42" s="21"/>
      <c r="F42" s="21"/>
      <c r="G42" s="21"/>
      <c r="H42" s="59"/>
      <c r="I42" s="46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3.15" x14ac:dyDescent="0.4">
      <c r="A43" s="1"/>
      <c r="B43" s="1"/>
      <c r="C43" s="34"/>
      <c r="D43" s="68"/>
      <c r="E43" s="60"/>
      <c r="F43" s="60"/>
      <c r="G43" s="60"/>
      <c r="H43" s="61"/>
      <c r="I43" s="46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3.15" x14ac:dyDescent="0.4">
      <c r="A44" s="1"/>
      <c r="B44" s="1"/>
      <c r="C44" s="43"/>
      <c r="D44" s="47"/>
      <c r="E44" s="47"/>
      <c r="F44" s="47"/>
      <c r="G44" s="47"/>
      <c r="H44" s="47"/>
      <c r="I44" s="48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1.2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x14ac:dyDescent="0.35">
      <c r="A61" s="1"/>
      <c r="B61" s="1"/>
      <c r="C61" s="29"/>
      <c r="D61" s="44"/>
      <c r="E61" s="44"/>
      <c r="F61" s="44"/>
      <c r="G61" s="44"/>
      <c r="H61" s="44"/>
      <c r="I61" s="45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3.15" x14ac:dyDescent="0.4">
      <c r="A62" s="1"/>
      <c r="B62" s="1"/>
      <c r="C62" s="34"/>
      <c r="D62" s="136" t="s">
        <v>52</v>
      </c>
      <c r="E62" s="134"/>
      <c r="F62" s="134"/>
      <c r="G62" s="134"/>
      <c r="H62" s="135"/>
      <c r="I62" s="46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3.15" x14ac:dyDescent="0.4">
      <c r="A63" s="1"/>
      <c r="B63" s="1"/>
      <c r="C63" s="34"/>
      <c r="D63" s="133"/>
      <c r="E63" s="21"/>
      <c r="F63" s="21"/>
      <c r="G63" s="21"/>
      <c r="H63" s="21"/>
      <c r="I63" s="46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D1:S30"/>
  <sheetViews>
    <sheetView topLeftCell="D1" workbookViewId="0">
      <selection activeCell="E10" sqref="E10"/>
    </sheetView>
  </sheetViews>
  <sheetFormatPr defaultRowHeight="12.75" x14ac:dyDescent="0.35"/>
  <cols>
    <col min="8" max="8" width="1.59765625" customWidth="1"/>
    <col min="9" max="9" width="11.86328125" bestFit="1" customWidth="1"/>
    <col min="11" max="11" width="19.3984375" customWidth="1"/>
    <col min="12" max="12" width="5.265625" customWidth="1"/>
    <col min="13" max="13" width="12.86328125" customWidth="1"/>
    <col min="15" max="15" width="18" bestFit="1" customWidth="1"/>
    <col min="16" max="16" width="10.1328125" bestFit="1" customWidth="1"/>
    <col min="17" max="17" width="19.265625" customWidth="1"/>
    <col min="19" max="19" width="18" bestFit="1" customWidth="1"/>
  </cols>
  <sheetData>
    <row r="1" spans="4:19" ht="13.9" x14ac:dyDescent="0.4">
      <c r="D1" s="173" t="s">
        <v>84</v>
      </c>
    </row>
    <row r="2" spans="4:19" ht="13.15" x14ac:dyDescent="0.4">
      <c r="D2" s="174" t="s">
        <v>85</v>
      </c>
    </row>
    <row r="3" spans="4:19" ht="13.9" x14ac:dyDescent="0.4">
      <c r="D3" s="173"/>
    </row>
    <row r="4" spans="4:19" ht="13.9" x14ac:dyDescent="0.4">
      <c r="D4" s="173"/>
    </row>
    <row r="5" spans="4:19" ht="13.9" x14ac:dyDescent="0.4">
      <c r="D5" s="173"/>
    </row>
    <row r="6" spans="4:19" ht="13.9" x14ac:dyDescent="0.4">
      <c r="D6" s="173"/>
    </row>
    <row r="7" spans="4:19" ht="13.15" x14ac:dyDescent="0.4">
      <c r="K7" s="11" t="s">
        <v>42</v>
      </c>
      <c r="L7" s="16"/>
      <c r="M7" s="171" t="s">
        <v>43</v>
      </c>
    </row>
    <row r="8" spans="4:19" x14ac:dyDescent="0.35">
      <c r="K8" s="12">
        <f ca="1">INDEX(K$12:K$23,Month.Hold,0)</f>
        <v>45107</v>
      </c>
      <c r="L8" s="17"/>
      <c r="M8" s="172">
        <f ca="1">NOW()</f>
        <v>45085.747124652778</v>
      </c>
    </row>
    <row r="11" spans="4:19" ht="13.15" x14ac:dyDescent="0.4">
      <c r="G11" s="2" t="s">
        <v>25</v>
      </c>
      <c r="K11" s="10" t="s">
        <v>28</v>
      </c>
      <c r="L11" s="18"/>
      <c r="M11" s="18"/>
      <c r="O11" s="10" t="s">
        <v>44</v>
      </c>
      <c r="P11" s="10" t="s">
        <v>45</v>
      </c>
      <c r="Q11" s="11" t="s">
        <v>62</v>
      </c>
      <c r="S11" s="10" t="s">
        <v>28</v>
      </c>
    </row>
    <row r="12" spans="4:19" x14ac:dyDescent="0.35">
      <c r="G12" s="3" t="s">
        <v>0</v>
      </c>
      <c r="I12" s="2" t="s">
        <v>26</v>
      </c>
      <c r="K12" s="7">
        <f t="shared" ref="K12:K23" ca="1" si="0">DATE(YEAR($M$8),MONTH(O12),DAY(O12))</f>
        <v>44957</v>
      </c>
      <c r="L12" s="19"/>
      <c r="M12" s="19"/>
      <c r="O12" s="13">
        <v>36922</v>
      </c>
      <c r="P12" s="3">
        <f t="shared" ref="P12:P23" ca="1" si="1">YEAR($M$8)</f>
        <v>2023</v>
      </c>
      <c r="Q12" s="157">
        <f t="shared" ref="Q12:Q23" ca="1" si="2">DATE(YEAR($M$8),MONTH(O12),DAY(O12))</f>
        <v>44957</v>
      </c>
      <c r="S12" s="7">
        <v>36922</v>
      </c>
    </row>
    <row r="13" spans="4:19" x14ac:dyDescent="0.35">
      <c r="G13" s="4" t="s">
        <v>1</v>
      </c>
      <c r="I13" s="6">
        <v>6</v>
      </c>
      <c r="K13" s="8">
        <f t="shared" ca="1" si="0"/>
        <v>44985</v>
      </c>
      <c r="L13" s="19"/>
      <c r="M13" s="19"/>
      <c r="O13" s="14">
        <v>36950</v>
      </c>
      <c r="P13" s="4">
        <f t="shared" ca="1" si="1"/>
        <v>2023</v>
      </c>
      <c r="Q13" s="158">
        <f t="shared" ca="1" si="2"/>
        <v>44985</v>
      </c>
      <c r="S13" s="8">
        <v>36950</v>
      </c>
    </row>
    <row r="14" spans="4:19" x14ac:dyDescent="0.35">
      <c r="G14" s="4" t="s">
        <v>2</v>
      </c>
      <c r="K14" s="8">
        <f t="shared" ca="1" si="0"/>
        <v>45016</v>
      </c>
      <c r="L14" s="19"/>
      <c r="M14" s="19"/>
      <c r="O14" s="14">
        <v>36981</v>
      </c>
      <c r="P14" s="4">
        <f t="shared" ca="1" si="1"/>
        <v>2023</v>
      </c>
      <c r="Q14" s="158">
        <f t="shared" ca="1" si="2"/>
        <v>45016</v>
      </c>
      <c r="S14" s="8">
        <v>36981</v>
      </c>
    </row>
    <row r="15" spans="4:19" x14ac:dyDescent="0.35">
      <c r="G15" s="4" t="s">
        <v>3</v>
      </c>
      <c r="I15" s="2" t="s">
        <v>27</v>
      </c>
      <c r="K15" s="8">
        <f t="shared" ca="1" si="0"/>
        <v>45046</v>
      </c>
      <c r="L15" s="19"/>
      <c r="M15" s="19"/>
      <c r="O15" s="14">
        <v>37011</v>
      </c>
      <c r="P15" s="4">
        <f t="shared" ca="1" si="1"/>
        <v>2023</v>
      </c>
      <c r="Q15" s="158">
        <f t="shared" ca="1" si="2"/>
        <v>45046</v>
      </c>
      <c r="S15" s="8">
        <v>37011</v>
      </c>
    </row>
    <row r="16" spans="4:19" x14ac:dyDescent="0.35">
      <c r="G16" s="4" t="s">
        <v>4</v>
      </c>
      <c r="I16" s="6" t="str">
        <f>INDEX(Month.List,Month.Hold,0)</f>
        <v>Jun</v>
      </c>
      <c r="K16" s="8">
        <f t="shared" ca="1" si="0"/>
        <v>45077</v>
      </c>
      <c r="L16" s="19"/>
      <c r="M16" s="19"/>
      <c r="O16" s="14">
        <v>37042</v>
      </c>
      <c r="P16" s="4">
        <f t="shared" ca="1" si="1"/>
        <v>2023</v>
      </c>
      <c r="Q16" s="158">
        <f t="shared" ca="1" si="2"/>
        <v>45077</v>
      </c>
      <c r="S16" s="8">
        <v>37042</v>
      </c>
    </row>
    <row r="17" spans="7:19" x14ac:dyDescent="0.35">
      <c r="G17" s="4" t="s">
        <v>5</v>
      </c>
      <c r="K17" s="8">
        <f t="shared" ca="1" si="0"/>
        <v>45107</v>
      </c>
      <c r="L17" s="19"/>
      <c r="M17" s="19"/>
      <c r="O17" s="14">
        <v>37072</v>
      </c>
      <c r="P17" s="4">
        <f t="shared" ca="1" si="1"/>
        <v>2023</v>
      </c>
      <c r="Q17" s="158">
        <f t="shared" ca="1" si="2"/>
        <v>45107</v>
      </c>
      <c r="S17" s="8">
        <v>37072</v>
      </c>
    </row>
    <row r="18" spans="7:19" x14ac:dyDescent="0.35">
      <c r="G18" s="4" t="s">
        <v>6</v>
      </c>
      <c r="K18" s="8">
        <f t="shared" ca="1" si="0"/>
        <v>45138</v>
      </c>
      <c r="L18" s="19"/>
      <c r="M18" s="19"/>
      <c r="O18" s="14">
        <v>37103</v>
      </c>
      <c r="P18" s="4">
        <f t="shared" ca="1" si="1"/>
        <v>2023</v>
      </c>
      <c r="Q18" s="158">
        <f t="shared" ca="1" si="2"/>
        <v>45138</v>
      </c>
      <c r="S18" s="8">
        <v>37103</v>
      </c>
    </row>
    <row r="19" spans="7:19" x14ac:dyDescent="0.35">
      <c r="G19" s="4" t="s">
        <v>7</v>
      </c>
      <c r="K19" s="8">
        <f t="shared" ca="1" si="0"/>
        <v>45169</v>
      </c>
      <c r="L19" s="19"/>
      <c r="M19" s="19"/>
      <c r="O19" s="14">
        <v>37134</v>
      </c>
      <c r="P19" s="4">
        <f t="shared" ca="1" si="1"/>
        <v>2023</v>
      </c>
      <c r="Q19" s="158">
        <f t="shared" ca="1" si="2"/>
        <v>45169</v>
      </c>
      <c r="S19" s="8">
        <v>37134</v>
      </c>
    </row>
    <row r="20" spans="7:19" x14ac:dyDescent="0.35">
      <c r="G20" s="4" t="s">
        <v>8</v>
      </c>
      <c r="K20" s="8">
        <f t="shared" ca="1" si="0"/>
        <v>45199</v>
      </c>
      <c r="L20" s="19"/>
      <c r="M20" s="19"/>
      <c r="O20" s="14">
        <v>37164</v>
      </c>
      <c r="P20" s="4">
        <f t="shared" ca="1" si="1"/>
        <v>2023</v>
      </c>
      <c r="Q20" s="158">
        <f t="shared" ca="1" si="2"/>
        <v>45199</v>
      </c>
      <c r="S20" s="8">
        <v>37164</v>
      </c>
    </row>
    <row r="21" spans="7:19" x14ac:dyDescent="0.35">
      <c r="G21" s="4" t="s">
        <v>9</v>
      </c>
      <c r="K21" s="8">
        <f t="shared" ca="1" si="0"/>
        <v>45230</v>
      </c>
      <c r="L21" s="19"/>
      <c r="M21" s="19"/>
      <c r="O21" s="14">
        <v>37195</v>
      </c>
      <c r="P21" s="4">
        <f t="shared" ca="1" si="1"/>
        <v>2023</v>
      </c>
      <c r="Q21" s="158">
        <f t="shared" ca="1" si="2"/>
        <v>45230</v>
      </c>
      <c r="S21" s="8">
        <v>37195</v>
      </c>
    </row>
    <row r="22" spans="7:19" x14ac:dyDescent="0.35">
      <c r="G22" s="4" t="s">
        <v>10</v>
      </c>
      <c r="K22" s="8">
        <f t="shared" ca="1" si="0"/>
        <v>45260</v>
      </c>
      <c r="L22" s="19"/>
      <c r="M22" s="19"/>
      <c r="O22" s="14">
        <v>37225</v>
      </c>
      <c r="P22" s="4">
        <f t="shared" ca="1" si="1"/>
        <v>2023</v>
      </c>
      <c r="Q22" s="158">
        <f t="shared" ca="1" si="2"/>
        <v>45260</v>
      </c>
      <c r="S22" s="8">
        <v>37225</v>
      </c>
    </row>
    <row r="23" spans="7:19" x14ac:dyDescent="0.35">
      <c r="G23" s="5" t="s">
        <v>11</v>
      </c>
      <c r="K23" s="9">
        <f t="shared" ca="1" si="0"/>
        <v>45291</v>
      </c>
      <c r="L23" s="19"/>
      <c r="M23" s="19"/>
      <c r="O23" s="15">
        <v>37256</v>
      </c>
      <c r="P23" s="5">
        <f t="shared" ca="1" si="1"/>
        <v>2023</v>
      </c>
      <c r="Q23" s="159">
        <f t="shared" ca="1" si="2"/>
        <v>45291</v>
      </c>
      <c r="S23" s="9">
        <v>37256</v>
      </c>
    </row>
    <row r="30" spans="7:19" x14ac:dyDescent="0.35">
      <c r="K30" s="132"/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Main</vt:lpstr>
      <vt:lpstr>Report</vt:lpstr>
      <vt:lpstr>Budget</vt:lpstr>
      <vt:lpstr>Actual</vt:lpstr>
      <vt:lpstr>Instructions</vt:lpstr>
      <vt:lpstr>Notes</vt:lpstr>
      <vt:lpstr>Stage</vt:lpstr>
      <vt:lpstr>FullDate</vt:lpstr>
      <vt:lpstr>Month.Choice</vt:lpstr>
      <vt:lpstr>Month.Hold</vt:lpstr>
      <vt:lpstr>Month.List</vt:lpstr>
    </vt:vector>
  </TitlesOfParts>
  <Company>InfoStat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Colville</dc:creator>
  <dc:description>For educational uses only. Distribution for uses other than education is prohibited</dc:description>
  <cp:lastModifiedBy>Jim Colville</cp:lastModifiedBy>
  <dcterms:created xsi:type="dcterms:W3CDTF">1998-09-17T16:56:54Z</dcterms:created>
  <dcterms:modified xsi:type="dcterms:W3CDTF">2023-06-09T00:55:59Z</dcterms:modified>
</cp:coreProperties>
</file>