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codeName="ThisWorkbook" defaultThemeVersion="166925"/>
  <mc:AlternateContent xmlns:mc="http://schemas.openxmlformats.org/markup-compatibility/2006">
    <mc:Choice Requires="x15">
      <x15ac:absPath xmlns:x15ac="http://schemas.microsoft.com/office/spreadsheetml/2010/11/ac" url="https://jimcolvillecpa-my.sharepoint.com/personal/jim_jimcolvillecpa_com/Documents/AEI/AEI-Excel/AEI-Excel Curriculum/AEI Curriculum Files 2021/"/>
    </mc:Choice>
  </mc:AlternateContent>
  <xr:revisionPtr revIDLastSave="0" documentId="8_{B285A0AB-D422-4EF4-9180-94BE82BE6E14}" xr6:coauthVersionLast="47" xr6:coauthVersionMax="47" xr10:uidLastSave="{00000000-0000-0000-0000-000000000000}"/>
  <bookViews>
    <workbookView xWindow="3675" yWindow="3675" windowWidth="18225" windowHeight="11333" activeTab="3" xr2:uid="{BFB4F639-8853-4CDB-B150-B0EDEF3700D3}"/>
  </bookViews>
  <sheets>
    <sheet name="Main" sheetId="1" r:id="rId1"/>
    <sheet name="Comments" sheetId="2" r:id="rId2"/>
    <sheet name="Exercise" sheetId="3" r:id="rId3"/>
    <sheet name="Solution" sheetId="4" r:id="rId4"/>
    <sheet name="Notes" sheetId="5" r:id="rId5"/>
    <sheet name="Unique" sheetId="6" r:id="rId6"/>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3" l="1"/>
  <c r="G12" i="4"/>
  <c r="J12" i="4"/>
  <c r="I12" i="4"/>
  <c r="H12" i="4"/>
  <c r="M37" i="5"/>
  <c r="E16" i="5" l="1"/>
  <c r="I16" i="5" s="1"/>
  <c r="E15" i="5"/>
  <c r="G15" i="5" s="1"/>
  <c r="G31" i="5"/>
  <c r="G30" i="5"/>
  <c r="G29" i="5"/>
  <c r="G28" i="5"/>
  <c r="G27" i="5"/>
  <c r="G26" i="5"/>
  <c r="G25" i="5"/>
  <c r="G24" i="5"/>
  <c r="G23" i="5"/>
  <c r="G22" i="5"/>
  <c r="G21" i="5"/>
  <c r="G20" i="5"/>
  <c r="G19" i="5"/>
  <c r="G18" i="5"/>
  <c r="G17" i="5"/>
  <c r="G13" i="5"/>
  <c r="G12" i="5"/>
  <c r="E14" i="5"/>
  <c r="G14" i="5" s="1"/>
  <c r="C35" i="5"/>
  <c r="C32" i="5"/>
  <c r="I31" i="5"/>
  <c r="H31" i="5"/>
  <c r="E31" i="5"/>
  <c r="J31" i="5" s="1"/>
  <c r="I30" i="5"/>
  <c r="H30" i="5"/>
  <c r="E30" i="5"/>
  <c r="E29" i="5"/>
  <c r="J29" i="5" s="1"/>
  <c r="J28" i="5"/>
  <c r="H28" i="5"/>
  <c r="E28" i="5"/>
  <c r="I28" i="5" s="1"/>
  <c r="J27" i="5"/>
  <c r="I27" i="5"/>
  <c r="H27" i="5"/>
  <c r="E27" i="5"/>
  <c r="J26" i="5"/>
  <c r="E26" i="5"/>
  <c r="I26" i="5" s="1"/>
  <c r="J25" i="5"/>
  <c r="I25" i="5"/>
  <c r="E25" i="5"/>
  <c r="H25" i="5" s="1"/>
  <c r="E24" i="5"/>
  <c r="J24" i="5" s="1"/>
  <c r="I23" i="5"/>
  <c r="H23" i="5"/>
  <c r="E23" i="5"/>
  <c r="J23" i="5" s="1"/>
  <c r="I22" i="5"/>
  <c r="H22" i="5"/>
  <c r="E22" i="5"/>
  <c r="E21" i="5"/>
  <c r="J21" i="5" s="1"/>
  <c r="J20" i="5"/>
  <c r="H20" i="5"/>
  <c r="E20" i="5"/>
  <c r="I20" i="5" s="1"/>
  <c r="J19" i="5"/>
  <c r="I19" i="5"/>
  <c r="H19" i="5"/>
  <c r="E19" i="5"/>
  <c r="J18" i="5"/>
  <c r="E18" i="5"/>
  <c r="I18" i="5" s="1"/>
  <c r="J17" i="5"/>
  <c r="I17" i="5"/>
  <c r="E17" i="5"/>
  <c r="H17" i="5" s="1"/>
  <c r="J15" i="5"/>
  <c r="E13" i="5"/>
  <c r="J13" i="5" s="1"/>
  <c r="J12" i="5"/>
  <c r="H12" i="5"/>
  <c r="E12" i="5"/>
  <c r="I12" i="5" s="1"/>
  <c r="G32" i="4"/>
  <c r="C35" i="4"/>
  <c r="C32" i="4"/>
  <c r="H32" i="4"/>
  <c r="I32" i="4"/>
  <c r="J32" i="4"/>
  <c r="G13" i="4"/>
  <c r="H13" i="4"/>
  <c r="I13" i="4"/>
  <c r="J13" i="4"/>
  <c r="G14" i="4"/>
  <c r="H14" i="4"/>
  <c r="I14" i="4"/>
  <c r="J14" i="4"/>
  <c r="G15" i="4"/>
  <c r="H15" i="4"/>
  <c r="I15" i="4"/>
  <c r="J15" i="4"/>
  <c r="G16" i="4"/>
  <c r="H16" i="4"/>
  <c r="I16" i="4"/>
  <c r="J16" i="4"/>
  <c r="G17" i="4"/>
  <c r="H17" i="4"/>
  <c r="I17" i="4"/>
  <c r="J17" i="4"/>
  <c r="G18" i="4"/>
  <c r="H18" i="4"/>
  <c r="I18" i="4"/>
  <c r="J18" i="4"/>
  <c r="G19" i="4"/>
  <c r="H19" i="4"/>
  <c r="I19" i="4"/>
  <c r="J19" i="4"/>
  <c r="G20" i="4"/>
  <c r="H20" i="4"/>
  <c r="I20" i="4"/>
  <c r="J20" i="4"/>
  <c r="G21" i="4"/>
  <c r="H21" i="4"/>
  <c r="I21" i="4"/>
  <c r="J21" i="4"/>
  <c r="G22" i="4"/>
  <c r="H22" i="4"/>
  <c r="I22" i="4"/>
  <c r="J22" i="4"/>
  <c r="G23" i="4"/>
  <c r="H23" i="4"/>
  <c r="I23" i="4"/>
  <c r="J23" i="4"/>
  <c r="G24" i="4"/>
  <c r="H24" i="4"/>
  <c r="I24" i="4"/>
  <c r="J24" i="4"/>
  <c r="G25" i="4"/>
  <c r="H25" i="4"/>
  <c r="I25" i="4"/>
  <c r="J25" i="4"/>
  <c r="G26" i="4"/>
  <c r="H26" i="4"/>
  <c r="I26" i="4"/>
  <c r="J26" i="4"/>
  <c r="G27" i="4"/>
  <c r="H27" i="4"/>
  <c r="I27" i="4"/>
  <c r="J27" i="4"/>
  <c r="G28" i="4"/>
  <c r="H28" i="4"/>
  <c r="I28" i="4"/>
  <c r="J28" i="4"/>
  <c r="G29" i="4"/>
  <c r="H29" i="4"/>
  <c r="I29" i="4"/>
  <c r="J29" i="4"/>
  <c r="G30" i="4"/>
  <c r="H30" i="4"/>
  <c r="I30" i="4"/>
  <c r="J30" i="4"/>
  <c r="G31" i="4"/>
  <c r="H31" i="4"/>
  <c r="I31" i="4"/>
  <c r="J31" i="4"/>
  <c r="E12" i="4"/>
  <c r="E27" i="4"/>
  <c r="E28" i="4"/>
  <c r="E29" i="4"/>
  <c r="E30" i="4"/>
  <c r="E31" i="4"/>
  <c r="E13" i="4"/>
  <c r="E14" i="4"/>
  <c r="E15" i="4"/>
  <c r="E16" i="4"/>
  <c r="E17" i="4"/>
  <c r="E18" i="4"/>
  <c r="E19" i="4"/>
  <c r="E20" i="4"/>
  <c r="E21" i="4"/>
  <c r="E22" i="4"/>
  <c r="E23" i="4"/>
  <c r="E24" i="4"/>
  <c r="E25" i="4"/>
  <c r="E26" i="4"/>
  <c r="C36" i="3"/>
  <c r="C37" i="3" s="1"/>
  <c r="P16" i="5"/>
  <c r="P13" i="5"/>
  <c r="P14" i="5"/>
  <c r="P15" i="5"/>
  <c r="P17" i="5"/>
  <c r="C36" i="4" l="1"/>
  <c r="C37" i="4" s="1"/>
  <c r="D37" i="4" s="1"/>
  <c r="G16" i="5"/>
  <c r="I15" i="5"/>
  <c r="H15" i="5"/>
  <c r="I14" i="5"/>
  <c r="H14" i="5"/>
  <c r="J14" i="5"/>
  <c r="H16" i="5"/>
  <c r="J30" i="5"/>
  <c r="H13" i="5"/>
  <c r="H21" i="5"/>
  <c r="I24" i="5"/>
  <c r="H29" i="5"/>
  <c r="J22" i="5"/>
  <c r="H24" i="5"/>
  <c r="I13" i="5"/>
  <c r="J16" i="5"/>
  <c r="H18" i="5"/>
  <c r="I21" i="5"/>
  <c r="H26" i="5"/>
  <c r="I29" i="5"/>
  <c r="H32" i="5" l="1"/>
  <c r="J32" i="5"/>
  <c r="I32" i="5"/>
  <c r="G32" i="5"/>
  <c r="C36" i="5" l="1"/>
  <c r="C37" i="5" s="1"/>
  <c r="D37" i="5" s="1"/>
</calcChain>
</file>

<file path=xl/sharedStrings.xml><?xml version="1.0" encoding="utf-8"?>
<sst xmlns="http://schemas.openxmlformats.org/spreadsheetml/2006/main" count="203" uniqueCount="117">
  <si>
    <t>Excel Presentation Files</t>
  </si>
  <si>
    <t>Provided by:</t>
  </si>
  <si>
    <t>This file contains many IF examples, most of which are using Aged Accounts</t>
  </si>
  <si>
    <t>Receivable as the examples. You may ask why are we doing A/R Aging, when</t>
  </si>
  <si>
    <t>your accounting system provides this for you.</t>
  </si>
  <si>
    <t>First, this is an exercise to learn the function and it's always best to use an</t>
  </si>
  <si>
    <t>example that most everyone can relate to.</t>
  </si>
  <si>
    <t>Secondly, while today's accounting systems offer many powerful reporting utilities,</t>
  </si>
  <si>
    <t>surprisingly, there are still many companies using older systems that still don't</t>
  </si>
  <si>
    <t>Thirdly, you many need to customize the reports provided by your system which</t>
  </si>
  <si>
    <t>result in downloading the data and preparing the reports to fit your specific needs.</t>
  </si>
  <si>
    <t>When working with Excel problems, both in class and in the real world, there are</t>
  </si>
  <si>
    <t>usually many solutions to the problem.  The user must decide which solution works</t>
  </si>
  <si>
    <t>best for them based on the facts and circumstances at that time.</t>
  </si>
  <si>
    <t>One such example is the hotel industry where their system give them the</t>
  </si>
  <si>
    <t>standard 30-60-90 aging, this does not fit the real world situation of most all</t>
  </si>
  <si>
    <t>guest stays are prepaid or secured by credit card.  For purpose of these notes</t>
  </si>
  <si>
    <t>the guest pays upon check out. Therefore, the aging is zero. But not really.  The</t>
  </si>
  <si>
    <t>againg (and all other reports) are done daily. The accrual accounting records the</t>
  </si>
  <si>
    <t>revenue every day so, let's say the guest is staying five days and, at month end,</t>
  </si>
  <si>
    <t>they are on day three. So there's a three day accrual and they</t>
  </si>
  <si>
    <t>provide many needed reports.  In today's business world, with payments in</t>
  </si>
  <si>
    <t>Many times they ask for 3-5-8 day agings or other unique scenarios.</t>
  </si>
  <si>
    <t>The Sample Company</t>
  </si>
  <si>
    <t>Accounts Receivable Aging</t>
  </si>
  <si>
    <t>as of</t>
  </si>
  <si>
    <t>Number</t>
  </si>
  <si>
    <t>Customer</t>
  </si>
  <si>
    <t>Invoice</t>
  </si>
  <si>
    <t>Date of</t>
  </si>
  <si>
    <t>of Days</t>
  </si>
  <si>
    <t>Current</t>
  </si>
  <si>
    <t>Over</t>
  </si>
  <si>
    <t>Name</t>
  </si>
  <si>
    <t>Amount</t>
  </si>
  <si>
    <t>Past Due</t>
  </si>
  <si>
    <t xml:space="preserve">  0-30</t>
  </si>
  <si>
    <t xml:space="preserve">   31-60</t>
  </si>
  <si>
    <t xml:space="preserve">   61-90</t>
  </si>
  <si>
    <t>Customer A</t>
  </si>
  <si>
    <t>Customer B</t>
  </si>
  <si>
    <t>Customer C</t>
  </si>
  <si>
    <t>Customer D</t>
  </si>
  <si>
    <t>Customer E</t>
  </si>
  <si>
    <t>Customer F</t>
  </si>
  <si>
    <t>Customer G</t>
  </si>
  <si>
    <t>Customer H</t>
  </si>
  <si>
    <t>Customer I</t>
  </si>
  <si>
    <t>Customer J</t>
  </si>
  <si>
    <t>Customer K</t>
  </si>
  <si>
    <t>Customer L</t>
  </si>
  <si>
    <t>Customer M</t>
  </si>
  <si>
    <t>Customer N</t>
  </si>
  <si>
    <t>Customer O</t>
  </si>
  <si>
    <t>Customer P</t>
  </si>
  <si>
    <t>Customer Q</t>
  </si>
  <si>
    <t>Customer R</t>
  </si>
  <si>
    <t>Customer S</t>
  </si>
  <si>
    <t>Customer T</t>
  </si>
  <si>
    <t xml:space="preserve">   Difference=</t>
  </si>
  <si>
    <t xml:space="preserve">   Difference must be  "zero"</t>
  </si>
  <si>
    <t xml:space="preserve">    or you have an error in the worksheet</t>
  </si>
  <si>
    <t>Acct</t>
  </si>
  <si>
    <t>No</t>
  </si>
  <si>
    <t>Total  invoice  column:</t>
  </si>
  <si>
    <t>Aging  cols  crossfoot  to:</t>
  </si>
  <si>
    <t>C6 and Column D are entered as dates</t>
  </si>
  <si>
    <t>Column E formula:</t>
  </si>
  <si>
    <t>Column G formula:</t>
  </si>
  <si>
    <t>Column H formula:</t>
  </si>
  <si>
    <t>Column I formula:</t>
  </si>
  <si>
    <t>Column J formula:</t>
  </si>
  <si>
    <t>Days</t>
  </si>
  <si>
    <t>Past</t>
  </si>
  <si>
    <t>Due</t>
  </si>
  <si>
    <t xml:space="preserve">Day Past Due  </t>
  </si>
  <si>
    <t xml:space="preserve">  0-30  </t>
  </si>
  <si>
    <t xml:space="preserve">   31-60  </t>
  </si>
  <si>
    <t xml:space="preserve">   61-90  </t>
  </si>
  <si>
    <t xml:space="preserve">Over 90  </t>
  </si>
  <si>
    <t>Formula in D37:</t>
  </si>
  <si>
    <t>Aging, assuming the unique requirements of</t>
  </si>
  <si>
    <t>placing credit memos in the current column.</t>
  </si>
  <si>
    <t>advance, usually by credit card, A/R does not have the same issues as in the past.</t>
  </si>
  <si>
    <t>Once common reporting variation that managers ask for is that credit memos not</t>
  </si>
  <si>
    <t>be aged as they distort the total figures for the older receivables.</t>
  </si>
  <si>
    <t>This exercise will introduce the use of OR  and  AND in the</t>
  </si>
  <si>
    <t>IF function.   "If this  OR   that, then…."</t>
  </si>
  <si>
    <t>0-30</t>
  </si>
  <si>
    <t>Column:</t>
  </si>
  <si>
    <t>IF 0-30 days past due OR the invoice is zero or negative  (cell G12)</t>
  </si>
  <si>
    <t xml:space="preserve">• </t>
  </si>
  <si>
    <t>• Using =IF(OR….</t>
  </si>
  <si>
    <t>31-60 days past due (cell H12)</t>
  </si>
  <si>
    <t>31-60</t>
  </si>
  <si>
    <t>• Using Nested IF….  An alternative method</t>
  </si>
  <si>
    <t>If days past due is greater than 30 and invoice is greater than zero</t>
  </si>
  <si>
    <t>• Using Nested  IF and  AND</t>
  </si>
  <si>
    <t>• Using Nested  IF   if FALSE and if  TRUE within 2nd nested IF...   An alternative method</t>
  </si>
  <si>
    <t>61-90 days past due (cell I12)</t>
  </si>
  <si>
    <t>61-90</t>
  </si>
  <si>
    <t>• IF greater than 60 days and amount is greater than zero</t>
  </si>
  <si>
    <t>Over 90 days past due (cell J12)</t>
  </si>
  <si>
    <t>&gt;90</t>
  </si>
  <si>
    <t xml:space="preserve"> amount is more than zero.</t>
  </si>
  <si>
    <t>• If the number of days is over 90  AND  the invoice</t>
  </si>
  <si>
    <t>invoice amount is negative.</t>
  </si>
  <si>
    <t>The contents of this page correspond to the  facts and assumptions</t>
  </si>
  <si>
    <t>used when presenting the basic AGING exercise.</t>
  </si>
  <si>
    <t>When working with Excel problems, both in class and in the real world,</t>
  </si>
  <si>
    <t>there are usually many solutions to the problem.  The user must decide</t>
  </si>
  <si>
    <t>which solution works best for them based on the facts and</t>
  </si>
  <si>
    <t>circumstances at that time.</t>
  </si>
  <si>
    <t>Note that in the 0-30 day column, the function is testing for the number</t>
  </si>
  <si>
    <t>of days past due  OR  if the  invoice amount is negative.   The remaining</t>
  </si>
  <si>
    <t>column of the AGING test for the number of days past due  AND  if the</t>
  </si>
  <si>
    <t>Jim Colville, CPA-Retired, CFE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</si>
</sst>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m/dd/yy"/>
    <numFmt numFmtId="165" formatCode="m/d/yy"/>
  </numFmts>
  <fonts count="15" x14ac:knownFonts="1">
    <font>
      <sz val="11"/>
      <color theme="1"/>
      <name val="Calibri"/>
      <family val="2"/>
    </font>
    <font>
      <sz val="11"/>
      <color theme="1"/>
      <name val="Calibri"/>
      <family val="2"/>
    </font>
    <font>
      <sz val="12"/>
      <color theme="1"/>
      <name val="Calibri"/>
      <family val="2"/>
    </font>
    <font>
      <sz val="14"/>
      <color theme="1"/>
      <name val="Calibri"/>
      <family val="2"/>
    </font>
    <font>
      <sz val="18"/>
      <name val="Garamond"/>
      <family val="1"/>
    </font>
    <font>
      <sz val="12"/>
      <name val="Garamond"/>
      <family val="1"/>
    </font>
    <font>
      <sz val="14"/>
      <name val="Garamond"/>
      <family val="1"/>
    </font>
    <font>
      <sz val="12"/>
      <color theme="0"/>
      <name val="Calibri"/>
      <family val="2"/>
    </font>
    <font>
      <sz val="13"/>
      <color theme="1"/>
      <name val="Calibri"/>
      <family val="2"/>
    </font>
    <font>
      <sz val="10"/>
      <color theme="1"/>
      <name val="Calibri"/>
      <family val="2"/>
    </font>
    <font>
      <sz val="8"/>
      <name val="Calibri"/>
      <family val="2"/>
    </font>
    <font>
      <sz val="11"/>
      <color rgb="FF000000"/>
      <name val="Daytona"/>
      <family val="2"/>
    </font>
    <font>
      <sz val="12"/>
      <color indexed="12"/>
      <name val="Calibri"/>
      <family val="2"/>
      <scheme val="minor"/>
    </font>
    <font>
      <sz val="12"/>
      <name val="Calibri"/>
      <family val="2"/>
      <scheme val="minor"/>
    </font>
    <font>
      <sz val="12"/>
      <color rgb="FF000000"/>
      <name val="Corbel Light"/>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39">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7" fillId="0" borderId="0" xfId="0" applyFont="1"/>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8" fillId="0" borderId="0" xfId="0" applyFont="1" applyAlignment="1">
      <alignment horizontal="center"/>
    </xf>
    <xf numFmtId="165" fontId="8" fillId="0" borderId="0" xfId="0" applyNumberFormat="1" applyFont="1" applyAlignment="1">
      <alignment horizontal="center"/>
    </xf>
    <xf numFmtId="0" fontId="2" fillId="0" borderId="1" xfId="0" applyFont="1" applyBorder="1"/>
    <xf numFmtId="0" fontId="0" fillId="0" borderId="1" xfId="0" applyBorder="1"/>
    <xf numFmtId="0" fontId="9" fillId="0" borderId="0" xfId="0" applyFont="1"/>
    <xf numFmtId="0" fontId="9" fillId="0" borderId="1" xfId="0" applyFont="1" applyBorder="1"/>
    <xf numFmtId="164" fontId="0" fillId="0" borderId="0" xfId="0" applyNumberFormat="1" applyAlignment="1">
      <alignment horizontal="center"/>
    </xf>
    <xf numFmtId="43" fontId="0" fillId="0" borderId="0" xfId="1" applyFont="1"/>
    <xf numFmtId="0" fontId="0" fillId="0" borderId="1" xfId="0" applyBorder="1" applyAlignment="1">
      <alignment horizontal="center"/>
    </xf>
    <xf numFmtId="0" fontId="2" fillId="0" borderId="1" xfId="0" applyFont="1" applyBorder="1" applyAlignment="1">
      <alignment horizontal="center"/>
    </xf>
    <xf numFmtId="43" fontId="0" fillId="0" borderId="1" xfId="1" applyFont="1" applyBorder="1"/>
    <xf numFmtId="43" fontId="1" fillId="0" borderId="0" xfId="1" applyFont="1"/>
    <xf numFmtId="43" fontId="1" fillId="0" borderId="1" xfId="1" applyFont="1" applyBorder="1"/>
    <xf numFmtId="43" fontId="0" fillId="0" borderId="0" xfId="0" applyNumberFormat="1"/>
    <xf numFmtId="49" fontId="2" fillId="0" borderId="1" xfId="0" applyNumberFormat="1" applyFont="1" applyBorder="1" applyAlignment="1">
      <alignment horizontal="center"/>
    </xf>
    <xf numFmtId="0" fontId="9" fillId="0" borderId="0" xfId="0" applyFont="1" applyAlignment="1">
      <alignment horizontal="right"/>
    </xf>
    <xf numFmtId="49" fontId="9" fillId="0" borderId="0" xfId="0" applyNumberFormat="1" applyFont="1" applyAlignment="1">
      <alignment horizontal="right"/>
    </xf>
    <xf numFmtId="39" fontId="0" fillId="0" borderId="0" xfId="1" applyNumberFormat="1" applyFont="1"/>
    <xf numFmtId="39" fontId="0" fillId="0" borderId="1" xfId="1" applyNumberFormat="1" applyFont="1" applyBorder="1"/>
    <xf numFmtId="0" fontId="11" fillId="0" borderId="0" xfId="0" applyFont="1" applyAlignment="1">
      <alignment horizontal="left" vertical="center" readingOrder="1"/>
    </xf>
    <xf numFmtId="0" fontId="0" fillId="0" borderId="0" xfId="0" applyAlignment="1">
      <alignment horizontal="right" indent="1"/>
    </xf>
    <xf numFmtId="0" fontId="12" fillId="0" borderId="0" xfId="0" applyFont="1"/>
    <xf numFmtId="0" fontId="13" fillId="0" borderId="0" xfId="0" applyFont="1"/>
    <xf numFmtId="0" fontId="0" fillId="0" borderId="0" xfId="0" quotePrefix="1"/>
    <xf numFmtId="0" fontId="2" fillId="0" borderId="0" xfId="0" quotePrefix="1" applyFont="1" applyAlignment="1">
      <alignment horizontal="center"/>
    </xf>
    <xf numFmtId="0" fontId="14" fillId="0" borderId="0" xfId="0" applyFont="1" applyAlignment="1">
      <alignment horizontal="left" vertical="center" readingOrder="1"/>
    </xf>
    <xf numFmtId="0" fontId="13" fillId="0" borderId="0" xfId="0" quotePrefix="1" applyFont="1"/>
    <xf numFmtId="0" fontId="2" fillId="0" borderId="0" xfId="0" quotePrefix="1" applyFont="1"/>
    <xf numFmtId="0" fontId="13" fillId="0" borderId="0" xfId="0" applyFont="1" applyAlignment="1">
      <alignment horizontal="left" indent="1"/>
    </xf>
    <xf numFmtId="43" fontId="0" fillId="0" borderId="0" xfId="1" quotePrefix="1" applyFont="1"/>
  </cellXfs>
  <cellStyles count="2">
    <cellStyle name="Comma" xfId="1" builtinId="3"/>
    <cellStyle name="Normal" xfId="0" builtinId="0"/>
  </cellStyles>
  <dxfs count="6">
    <dxf>
      <font>
        <color rgb="FF0070C0"/>
      </font>
    </dxf>
    <dxf>
      <font>
        <color rgb="FF0070C0"/>
      </font>
    </dxf>
    <dxf>
      <font>
        <color rgb="FFFF0000"/>
      </font>
    </dxf>
    <dxf>
      <font>
        <color rgb="FF0070C0"/>
      </font>
    </dxf>
    <dxf>
      <font>
        <color rgb="FF0070C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538162</xdr:colOff>
      <xdr:row>1</xdr:row>
      <xdr:rowOff>138112</xdr:rowOff>
    </xdr:from>
    <xdr:to>
      <xdr:col>13</xdr:col>
      <xdr:colOff>419100</xdr:colOff>
      <xdr:row>4</xdr:row>
      <xdr:rowOff>185737</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5529262" y="319087"/>
          <a:ext cx="3348038" cy="671513"/>
        </a:xfrm>
        <a:prstGeom prst="rect">
          <a:avLst/>
        </a:prstGeom>
        <a:solidFill>
          <a:schemeClr val="lt1"/>
        </a:solidFill>
        <a:ln w="9525" cmpd="sng">
          <a:solidFill>
            <a:schemeClr val="lt1">
              <a:shade val="50000"/>
            </a:schemeClr>
          </a:solidFill>
        </a:ln>
        <a:effectLst>
          <a:outerShdw blurRad="50800" dist="50800" dir="2400000" algn="ctr" rotWithShape="0">
            <a:schemeClr val="bg1">
              <a:lumMod val="5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u="none" strike="noStrike">
              <a:solidFill>
                <a:schemeClr val="dk1"/>
              </a:solidFill>
              <a:effectLst/>
              <a:latin typeface="+mn-lt"/>
              <a:ea typeface="+mn-ea"/>
              <a:cs typeface="+mn-cs"/>
            </a:rPr>
            <a:t>Enter the formulas to complete the Aging in this sheet. View the Solution Worksheet Tab for the solution/completed Aging.</a:t>
          </a:r>
          <a:r>
            <a:rPr lang="en-US"/>
            <a:t> </a:t>
          </a:r>
          <a:endParaRPr lang="en-US" sz="1100"/>
        </a:p>
      </xdr:txBody>
    </xdr:sp>
    <xdr:clientData/>
  </xdr:twoCellAnchor>
  <xdr:twoCellAnchor>
    <xdr:from>
      <xdr:col>6</xdr:col>
      <xdr:colOff>200025</xdr:colOff>
      <xdr:row>8</xdr:row>
      <xdr:rowOff>9525</xdr:rowOff>
    </xdr:from>
    <xdr:to>
      <xdr:col>6</xdr:col>
      <xdr:colOff>657225</xdr:colOff>
      <xdr:row>8</xdr:row>
      <xdr:rowOff>180975</xdr:rowOff>
    </xdr:to>
    <xdr:sp macro="[0]!Enter30" textlink="">
      <xdr:nvSpPr>
        <xdr:cNvPr id="2" name="TextBox 1">
          <a:extLst>
            <a:ext uri="{FF2B5EF4-FFF2-40B4-BE49-F238E27FC236}">
              <a16:creationId xmlns:a16="http://schemas.microsoft.com/office/drawing/2014/main" id="{A30D1877-E3FD-4018-A7B2-D33359B9BF64}"/>
            </a:ext>
          </a:extLst>
        </xdr:cNvPr>
        <xdr:cNvSpPr txBox="1"/>
      </xdr:nvSpPr>
      <xdr:spPr>
        <a:xfrm>
          <a:off x="3857625" y="1619250"/>
          <a:ext cx="4572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7</xdr:col>
      <xdr:colOff>190500</xdr:colOff>
      <xdr:row>8</xdr:row>
      <xdr:rowOff>19050</xdr:rowOff>
    </xdr:from>
    <xdr:to>
      <xdr:col>7</xdr:col>
      <xdr:colOff>647700</xdr:colOff>
      <xdr:row>8</xdr:row>
      <xdr:rowOff>190500</xdr:rowOff>
    </xdr:to>
    <xdr:sp macro="[0]!Enter31_60" textlink="">
      <xdr:nvSpPr>
        <xdr:cNvPr id="8" name="TextBox 7">
          <a:extLst>
            <a:ext uri="{FF2B5EF4-FFF2-40B4-BE49-F238E27FC236}">
              <a16:creationId xmlns:a16="http://schemas.microsoft.com/office/drawing/2014/main" id="{96D2EF80-FC74-4FF1-A2D2-5BC84237ED9C}"/>
            </a:ext>
          </a:extLst>
        </xdr:cNvPr>
        <xdr:cNvSpPr txBox="1"/>
      </xdr:nvSpPr>
      <xdr:spPr>
        <a:xfrm>
          <a:off x="4610100" y="1628775"/>
          <a:ext cx="4572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8</xdr:col>
      <xdr:colOff>161925</xdr:colOff>
      <xdr:row>8</xdr:row>
      <xdr:rowOff>9525</xdr:rowOff>
    </xdr:from>
    <xdr:to>
      <xdr:col>8</xdr:col>
      <xdr:colOff>619125</xdr:colOff>
      <xdr:row>8</xdr:row>
      <xdr:rowOff>180975</xdr:rowOff>
    </xdr:to>
    <xdr:sp macro="[0]!Enter61_90" textlink="">
      <xdr:nvSpPr>
        <xdr:cNvPr id="9" name="TextBox 8">
          <a:extLst>
            <a:ext uri="{FF2B5EF4-FFF2-40B4-BE49-F238E27FC236}">
              <a16:creationId xmlns:a16="http://schemas.microsoft.com/office/drawing/2014/main" id="{27C655A2-F687-42F2-9370-E38BC709FCCF}"/>
            </a:ext>
          </a:extLst>
        </xdr:cNvPr>
        <xdr:cNvSpPr txBox="1"/>
      </xdr:nvSpPr>
      <xdr:spPr>
        <a:xfrm>
          <a:off x="5314950" y="1619250"/>
          <a:ext cx="4572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9</xdr:col>
      <xdr:colOff>161925</xdr:colOff>
      <xdr:row>8</xdr:row>
      <xdr:rowOff>28575</xdr:rowOff>
    </xdr:from>
    <xdr:to>
      <xdr:col>9</xdr:col>
      <xdr:colOff>619125</xdr:colOff>
      <xdr:row>9</xdr:row>
      <xdr:rowOff>0</xdr:rowOff>
    </xdr:to>
    <xdr:sp macro="[0]!Enter90" textlink="">
      <xdr:nvSpPr>
        <xdr:cNvPr id="10" name="TextBox 9">
          <a:extLst>
            <a:ext uri="{FF2B5EF4-FFF2-40B4-BE49-F238E27FC236}">
              <a16:creationId xmlns:a16="http://schemas.microsoft.com/office/drawing/2014/main" id="{729E8A9F-9B44-4BC3-B6E4-009B665E6AB3}"/>
            </a:ext>
          </a:extLst>
        </xdr:cNvPr>
        <xdr:cNvSpPr txBox="1"/>
      </xdr:nvSpPr>
      <xdr:spPr>
        <a:xfrm>
          <a:off x="6010275" y="1638300"/>
          <a:ext cx="457200" cy="171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352425</xdr:colOff>
      <xdr:row>1</xdr:row>
      <xdr:rowOff>14289</xdr:rowOff>
    </xdr:from>
    <xdr:to>
      <xdr:col>11</xdr:col>
      <xdr:colOff>342900</xdr:colOff>
      <xdr:row>3</xdr:row>
      <xdr:rowOff>104775</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5343525" y="195264"/>
          <a:ext cx="2162175" cy="500061"/>
        </a:xfrm>
        <a:prstGeom prst="rect">
          <a:avLst/>
        </a:prstGeom>
        <a:solidFill>
          <a:schemeClr val="lt1"/>
        </a:solidFill>
        <a:ln w="9525" cmpd="sng">
          <a:solidFill>
            <a:schemeClr val="lt1">
              <a:shade val="50000"/>
            </a:schemeClr>
          </a:solidFill>
        </a:ln>
        <a:effectLst>
          <a:outerShdw blurRad="50800" dist="50800" dir="2400000" algn="ctr" rotWithShape="0">
            <a:schemeClr val="bg1">
              <a:lumMod val="5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baseline="0">
              <a:solidFill>
                <a:schemeClr val="dk1"/>
              </a:solidFill>
              <a:effectLst/>
              <a:latin typeface="+mn-lt"/>
              <a:ea typeface="+mn-ea"/>
              <a:cs typeface="+mn-cs"/>
            </a:rPr>
            <a:t>Place the cursor on the different cells to see the formulas.</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204786</xdr:colOff>
      <xdr:row>20</xdr:row>
      <xdr:rowOff>52386</xdr:rowOff>
    </xdr:from>
    <xdr:to>
      <xdr:col>16</xdr:col>
      <xdr:colOff>23813</xdr:colOff>
      <xdr:row>24</xdr:row>
      <xdr:rowOff>61912</xdr:rowOff>
    </xdr:to>
    <xdr:grpSp>
      <xdr:nvGrpSpPr>
        <xdr:cNvPr id="5" name="Group 4">
          <a:extLst>
            <a:ext uri="{FF2B5EF4-FFF2-40B4-BE49-F238E27FC236}">
              <a16:creationId xmlns:a16="http://schemas.microsoft.com/office/drawing/2014/main" id="{00000000-0008-0000-0400-000005000000}"/>
            </a:ext>
          </a:extLst>
        </xdr:cNvPr>
        <xdr:cNvGrpSpPr/>
      </xdr:nvGrpSpPr>
      <xdr:grpSpPr>
        <a:xfrm>
          <a:off x="7367586" y="3876674"/>
          <a:ext cx="4391027" cy="733426"/>
          <a:chOff x="7162798" y="4019549"/>
          <a:chExt cx="4391027" cy="790576"/>
        </a:xfrm>
      </xdr:grpSpPr>
      <xdr:sp macro="" textlink="">
        <xdr:nvSpPr>
          <xdr:cNvPr id="3" name="Text Box 2">
            <a:extLst>
              <a:ext uri="{FF2B5EF4-FFF2-40B4-BE49-F238E27FC236}">
                <a16:creationId xmlns:a16="http://schemas.microsoft.com/office/drawing/2014/main" id="{00000000-0008-0000-0400-000003000000}"/>
              </a:ext>
            </a:extLst>
          </xdr:cNvPr>
          <xdr:cNvSpPr txBox="1">
            <a:spLocks noChangeArrowheads="1"/>
          </xdr:cNvSpPr>
        </xdr:nvSpPr>
        <xdr:spPr bwMode="auto">
          <a:xfrm>
            <a:off x="7162798" y="4019549"/>
            <a:ext cx="4391027" cy="79057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71842" dir="2700000" algn="ctr" rotWithShape="0">
              <a:srgbClr val="808080"/>
            </a:outerShdw>
          </a:effectLst>
        </xdr:spPr>
        <xdr:txBody>
          <a:bodyPr vertOverflow="clip" wrap="square" lIns="45720" tIns="36576" rIns="0" bIns="0" anchor="t" upright="1"/>
          <a:lstStyle/>
          <a:p>
            <a:pPr rtl="0"/>
            <a:r>
              <a:rPr lang="en-US" sz="1100" b="0" i="0" baseline="0">
                <a:effectLst/>
                <a:latin typeface="+mn-lt"/>
                <a:ea typeface="+mn-ea"/>
                <a:cs typeface="+mn-cs"/>
              </a:rPr>
              <a:t>The Number Format displays zeros and is used for this exercise to better show what's going on. In the real world the Comma Format          provides for better reporting with dashes  (  -   ) representing zeros.</a:t>
            </a:r>
            <a:endParaRPr lang="en-US" sz="1050">
              <a:effectLst/>
            </a:endParaRPr>
          </a:p>
        </xdr:txBody>
      </xdr:sp>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0615614" y="4229101"/>
            <a:ext cx="247650" cy="237331"/>
          </a:xfrm>
          <a:prstGeom prst="rect">
            <a:avLst/>
          </a:prstGeom>
        </xdr:spPr>
      </xdr:pic>
    </xdr:grpSp>
    <xdr:clientData/>
  </xdr:twoCellAnchor>
  <xdr:twoCellAnchor>
    <xdr:from>
      <xdr:col>8</xdr:col>
      <xdr:colOff>452437</xdr:colOff>
      <xdr:row>1</xdr:row>
      <xdr:rowOff>42862</xdr:rowOff>
    </xdr:from>
    <xdr:to>
      <xdr:col>12</xdr:col>
      <xdr:colOff>147637</xdr:colOff>
      <xdr:row>4</xdr:row>
      <xdr:rowOff>128587</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5443537" y="223837"/>
          <a:ext cx="2514600" cy="709613"/>
        </a:xfrm>
        <a:prstGeom prst="rect">
          <a:avLst/>
        </a:prstGeom>
        <a:solidFill>
          <a:schemeClr val="lt1"/>
        </a:solidFill>
        <a:ln w="9525" cmpd="sng">
          <a:solidFill>
            <a:schemeClr val="lt1">
              <a:shade val="50000"/>
            </a:schemeClr>
          </a:solidFill>
        </a:ln>
        <a:effectLst>
          <a:outerShdw blurRad="50800" dist="50800" dir="2400000" algn="ctr" rotWithShape="0">
            <a:schemeClr val="bg1">
              <a:lumMod val="5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baseline="0">
              <a:solidFill>
                <a:schemeClr val="dk1"/>
              </a:solidFill>
              <a:effectLst/>
              <a:latin typeface="+mn-lt"/>
              <a:ea typeface="+mn-ea"/>
              <a:cs typeface="+mn-cs"/>
            </a:rPr>
            <a:t>Place the cursor on the different cells to see the formulas and see the notes beginning in Column M</a:t>
          </a:r>
          <a:endParaRPr lang="en-US">
            <a:effectLst/>
          </a:endParaRPr>
        </a:p>
      </xdr:txBody>
    </xdr:sp>
    <xdr:clientData/>
  </xdr:twoCellAnchor>
  <xdr:twoCellAnchor>
    <xdr:from>
      <xdr:col>11</xdr:col>
      <xdr:colOff>80962</xdr:colOff>
      <xdr:row>37</xdr:row>
      <xdr:rowOff>142876</xdr:rowOff>
    </xdr:from>
    <xdr:to>
      <xdr:col>15</xdr:col>
      <xdr:colOff>47625</xdr:colOff>
      <xdr:row>40</xdr:row>
      <xdr:rowOff>147638</xdr:rowOff>
    </xdr:to>
    <xdr:sp macro="" textlink="">
      <xdr:nvSpPr>
        <xdr:cNvPr id="9" name="TextBox 8">
          <a:extLst>
            <a:ext uri="{FF2B5EF4-FFF2-40B4-BE49-F238E27FC236}">
              <a16:creationId xmlns:a16="http://schemas.microsoft.com/office/drawing/2014/main" id="{00000000-0008-0000-0400-000009000000}"/>
            </a:ext>
          </a:extLst>
        </xdr:cNvPr>
        <xdr:cNvSpPr txBox="1"/>
      </xdr:nvSpPr>
      <xdr:spPr>
        <a:xfrm>
          <a:off x="7243762" y="7043739"/>
          <a:ext cx="2557463" cy="547687"/>
        </a:xfrm>
        <a:prstGeom prst="rect">
          <a:avLst/>
        </a:prstGeom>
        <a:solidFill>
          <a:schemeClr val="lt1"/>
        </a:solidFill>
        <a:ln w="9525" cmpd="sng">
          <a:solidFill>
            <a:schemeClr val="lt1">
              <a:shade val="50000"/>
            </a:schemeClr>
          </a:solidFill>
        </a:ln>
        <a:effectLst>
          <a:outerShdw blurRad="50800" dist="50800" dir="2400000" algn="ctr" rotWithShape="0">
            <a:schemeClr val="bg1">
              <a:lumMod val="5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100" b="0" i="0" baseline="0">
              <a:solidFill>
                <a:schemeClr val="dk1"/>
              </a:solidFill>
              <a:effectLst/>
              <a:latin typeface="+mn-lt"/>
              <a:ea typeface="+mn-ea"/>
              <a:cs typeface="+mn-cs"/>
            </a:rPr>
            <a:t>Use ROUND() in C37 and Conditional formatting in D37</a:t>
          </a:r>
          <a:endParaRPr lang="en-US">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71438</xdr:colOff>
      <xdr:row>21</xdr:row>
      <xdr:rowOff>38100</xdr:rowOff>
    </xdr:from>
    <xdr:to>
      <xdr:col>6</xdr:col>
      <xdr:colOff>495300</xdr:colOff>
      <xdr:row>22</xdr:row>
      <xdr:rowOff>161925</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719138" y="4143375"/>
          <a:ext cx="3662362"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red line represent the formula in the orginal exercise</a:t>
          </a:r>
        </a:p>
      </xdr:txBody>
    </xdr:sp>
    <xdr:clientData/>
  </xdr:twoCellAnchor>
  <xdr:twoCellAnchor>
    <xdr:from>
      <xdr:col>7</xdr:col>
      <xdr:colOff>142875</xdr:colOff>
      <xdr:row>0</xdr:row>
      <xdr:rowOff>104775</xdr:rowOff>
    </xdr:from>
    <xdr:to>
      <xdr:col>13</xdr:col>
      <xdr:colOff>628650</xdr:colOff>
      <xdr:row>6</xdr:row>
      <xdr:rowOff>100013</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4676775" y="104775"/>
          <a:ext cx="4371975" cy="1119188"/>
        </a:xfrm>
        <a:prstGeom prst="rect">
          <a:avLst/>
        </a:prstGeom>
        <a:solidFill>
          <a:schemeClr val="lt1"/>
        </a:solidFill>
        <a:ln w="9525" cmpd="sng">
          <a:solidFill>
            <a:schemeClr val="lt1">
              <a:shade val="50000"/>
            </a:schemeClr>
          </a:solidFill>
        </a:ln>
        <a:effectLst>
          <a:outerShdw blurRad="50800" dist="50800" dir="2400000" algn="ctr" rotWithShape="0">
            <a:schemeClr val="bg1">
              <a:lumMod val="50000"/>
            </a:scheme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en-US" sz="1200" b="0" i="0" baseline="0">
              <a:solidFill>
                <a:schemeClr val="dk1"/>
              </a:solidFill>
              <a:effectLst/>
              <a:latin typeface="+mn-lt"/>
              <a:ea typeface="+mn-ea"/>
              <a:cs typeface="+mn-cs"/>
            </a:rPr>
            <a:t>In the basic AGING exercise, only the number of days was tested, a very basic aging.  However, what was not tested was if the invoice was post dated or if the invoice amount is negative AND that your reporting requirements are unique, in this case, place the credit memos in the current column.</a:t>
          </a:r>
          <a:endParaRPr lang="en-US" sz="1200">
            <a:effectLst/>
          </a:endParaRPr>
        </a:p>
      </xdr:txBody>
    </xdr:sp>
    <xdr:clientData/>
  </xdr:twoCellAnchor>
  <xdr:twoCellAnchor>
    <xdr:from>
      <xdr:col>1</xdr:col>
      <xdr:colOff>142875</xdr:colOff>
      <xdr:row>9</xdr:row>
      <xdr:rowOff>90489</xdr:rowOff>
    </xdr:from>
    <xdr:to>
      <xdr:col>5</xdr:col>
      <xdr:colOff>514350</xdr:colOff>
      <xdr:row>11</xdr:row>
      <xdr:rowOff>90489</xdr:rowOff>
    </xdr:to>
    <xdr:sp macro="" textlink="">
      <xdr:nvSpPr>
        <xdr:cNvPr id="3" name="Text 2">
          <a:extLst>
            <a:ext uri="{FF2B5EF4-FFF2-40B4-BE49-F238E27FC236}">
              <a16:creationId xmlns:a16="http://schemas.microsoft.com/office/drawing/2014/main" id="{00000000-0008-0000-0500-000003000000}"/>
            </a:ext>
          </a:extLst>
        </xdr:cNvPr>
        <xdr:cNvSpPr txBox="1">
          <a:spLocks noChangeArrowheads="1"/>
        </xdr:cNvSpPr>
      </xdr:nvSpPr>
      <xdr:spPr bwMode="auto">
        <a:xfrm>
          <a:off x="790575" y="1814514"/>
          <a:ext cx="2962275" cy="400050"/>
        </a:xfrm>
        <a:prstGeom prst="rect">
          <a:avLst/>
        </a:prstGeom>
        <a:solidFill>
          <a:schemeClr val="accent1">
            <a:lumMod val="20000"/>
            <a:lumOff val="80000"/>
          </a:schemeClr>
        </a:solidFill>
        <a:ln w="15875" cap="sq" cmpd="thickThin">
          <a:noFill/>
          <a:miter lim="800000"/>
          <a:headEnd/>
          <a:tailEnd/>
        </a:ln>
      </xdr:spPr>
      <xdr:txBody>
        <a:bodyPr vertOverflow="clip" wrap="square" lIns="54864" tIns="41148" rIns="54864" bIns="41148" anchor="ctr" upright="1"/>
        <a:lstStyle/>
        <a:p>
          <a:pPr algn="ctr" rtl="0">
            <a:lnSpc>
              <a:spcPts val="1200"/>
            </a:lnSpc>
            <a:defRPr sz="1000"/>
          </a:pPr>
          <a:r>
            <a:rPr lang="en-US" sz="1200" b="0" i="0" u="none" strike="noStrike" baseline="0">
              <a:solidFill>
                <a:srgbClr val="000000"/>
              </a:solidFill>
              <a:latin typeface="Arial"/>
              <a:cs typeface="Arial"/>
            </a:rPr>
            <a:t>=IF(OR(E12&lt;31,C12&lt;=0),C12,0)</a:t>
          </a:r>
        </a:p>
      </xdr:txBody>
    </xdr:sp>
    <xdr:clientData/>
  </xdr:twoCellAnchor>
  <xdr:twoCellAnchor>
    <xdr:from>
      <xdr:col>1</xdr:col>
      <xdr:colOff>138112</xdr:colOff>
      <xdr:row>13</xdr:row>
      <xdr:rowOff>85727</xdr:rowOff>
    </xdr:from>
    <xdr:to>
      <xdr:col>5</xdr:col>
      <xdr:colOff>509587</xdr:colOff>
      <xdr:row>15</xdr:row>
      <xdr:rowOff>85727</xdr:rowOff>
    </xdr:to>
    <xdr:sp macro="" textlink="">
      <xdr:nvSpPr>
        <xdr:cNvPr id="5" name="Text 2">
          <a:extLst>
            <a:ext uri="{FF2B5EF4-FFF2-40B4-BE49-F238E27FC236}">
              <a16:creationId xmlns:a16="http://schemas.microsoft.com/office/drawing/2014/main" id="{00000000-0008-0000-0500-000005000000}"/>
            </a:ext>
          </a:extLst>
        </xdr:cNvPr>
        <xdr:cNvSpPr txBox="1">
          <a:spLocks noChangeArrowheads="1"/>
        </xdr:cNvSpPr>
      </xdr:nvSpPr>
      <xdr:spPr bwMode="auto">
        <a:xfrm>
          <a:off x="785812" y="2609852"/>
          <a:ext cx="2962275" cy="400050"/>
        </a:xfrm>
        <a:prstGeom prst="rect">
          <a:avLst/>
        </a:prstGeom>
        <a:solidFill>
          <a:schemeClr val="accent1">
            <a:lumMod val="20000"/>
            <a:lumOff val="80000"/>
          </a:schemeClr>
        </a:solidFill>
        <a:ln w="15875" cap="sq" cmpd="thickThin">
          <a:noFill/>
          <a:miter lim="800000"/>
          <a:headEnd/>
          <a:tailEnd/>
        </a:ln>
      </xdr:spPr>
      <xdr:txBody>
        <a:bodyPr vertOverflow="clip" wrap="square" lIns="54864" tIns="41148" rIns="54864" bIns="41148" anchor="ctr" upright="1"/>
        <a:lstStyle/>
        <a:p>
          <a:pPr algn="ctr" rtl="0">
            <a:lnSpc>
              <a:spcPts val="1200"/>
            </a:lnSpc>
            <a:defRPr sz="1000"/>
          </a:pPr>
          <a:r>
            <a:rPr lang="en-US" sz="1200" b="0" i="0" u="none" strike="noStrike" baseline="0">
              <a:solidFill>
                <a:srgbClr val="000000"/>
              </a:solidFill>
              <a:latin typeface="Arial"/>
              <a:cs typeface="Arial"/>
            </a:rPr>
            <a:t>=IF(C12&lt;=0,C12,IF(E12&lt;31,C12,0))</a:t>
          </a:r>
        </a:p>
      </xdr:txBody>
    </xdr:sp>
    <xdr:clientData/>
  </xdr:twoCellAnchor>
  <xdr:twoCellAnchor>
    <xdr:from>
      <xdr:col>1</xdr:col>
      <xdr:colOff>152399</xdr:colOff>
      <xdr:row>19</xdr:row>
      <xdr:rowOff>33338</xdr:rowOff>
    </xdr:from>
    <xdr:to>
      <xdr:col>7</xdr:col>
      <xdr:colOff>585786</xdr:colOff>
      <xdr:row>21</xdr:row>
      <xdr:rowOff>114299</xdr:rowOff>
    </xdr:to>
    <xdr:sp macro="" textlink="">
      <xdr:nvSpPr>
        <xdr:cNvPr id="6" name="Text 2">
          <a:extLst>
            <a:ext uri="{FF2B5EF4-FFF2-40B4-BE49-F238E27FC236}">
              <a16:creationId xmlns:a16="http://schemas.microsoft.com/office/drawing/2014/main" id="{00000000-0008-0000-0500-000006000000}"/>
            </a:ext>
          </a:extLst>
        </xdr:cNvPr>
        <xdr:cNvSpPr txBox="1">
          <a:spLocks noChangeArrowheads="1"/>
        </xdr:cNvSpPr>
      </xdr:nvSpPr>
      <xdr:spPr bwMode="auto">
        <a:xfrm>
          <a:off x="800099" y="3757613"/>
          <a:ext cx="4319587" cy="461961"/>
        </a:xfrm>
        <a:prstGeom prst="rect">
          <a:avLst/>
        </a:prstGeom>
        <a:solidFill>
          <a:schemeClr val="accent1">
            <a:lumMod val="20000"/>
            <a:lumOff val="80000"/>
          </a:schemeClr>
        </a:solidFill>
        <a:ln w="15875" cap="sq" cmpd="thickThin">
          <a:noFill/>
          <a:miter lim="800000"/>
          <a:headEnd/>
          <a:tailEnd/>
        </a:ln>
      </xdr:spPr>
      <xdr:txBody>
        <a:bodyPr vertOverflow="clip" wrap="square" lIns="54864" tIns="41148" rIns="54864" bIns="41148" anchor="ctr" upright="1"/>
        <a:lstStyle/>
        <a:p>
          <a:pPr rtl="0"/>
          <a:r>
            <a:rPr lang="en-US" sz="1200" b="0" i="0" baseline="0">
              <a:effectLst/>
              <a:latin typeface="Arial" panose="020B0604020202020204" pitchFamily="34" charset="0"/>
              <a:ea typeface="+mn-ea"/>
              <a:cs typeface="Arial" panose="020B0604020202020204" pitchFamily="34" charset="0"/>
            </a:rPr>
            <a:t>=IF(AND(E12&gt;30,C12&gt;0),IF(AND(E12&lt;61,C12&gt;0),C12,0),0)</a:t>
          </a:r>
          <a:endParaRPr lang="en-US" sz="1400">
            <a:effectLst/>
            <a:latin typeface="Arial" panose="020B0604020202020204" pitchFamily="34" charset="0"/>
            <a:cs typeface="Arial" panose="020B0604020202020204" pitchFamily="34" charset="0"/>
          </a:endParaRPr>
        </a:p>
      </xdr:txBody>
    </xdr:sp>
    <xdr:clientData/>
  </xdr:twoCellAnchor>
  <xdr:twoCellAnchor>
    <xdr:from>
      <xdr:col>4</xdr:col>
      <xdr:colOff>61913</xdr:colOff>
      <xdr:row>20</xdr:row>
      <xdr:rowOff>171450</xdr:rowOff>
    </xdr:from>
    <xdr:to>
      <xdr:col>6</xdr:col>
      <xdr:colOff>333375</xdr:colOff>
      <xdr:row>20</xdr:row>
      <xdr:rowOff>171450</xdr:rowOff>
    </xdr:to>
    <xdr:cxnSp macro="">
      <xdr:nvCxnSpPr>
        <xdr:cNvPr id="8" name="Straight Connector 7">
          <a:extLst>
            <a:ext uri="{FF2B5EF4-FFF2-40B4-BE49-F238E27FC236}">
              <a16:creationId xmlns:a16="http://schemas.microsoft.com/office/drawing/2014/main" id="{00000000-0008-0000-0500-000008000000}"/>
            </a:ext>
          </a:extLst>
        </xdr:cNvPr>
        <xdr:cNvCxnSpPr/>
      </xdr:nvCxnSpPr>
      <xdr:spPr>
        <a:xfrm>
          <a:off x="2652713" y="4095750"/>
          <a:ext cx="1566862"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119063</xdr:colOff>
      <xdr:row>24</xdr:row>
      <xdr:rowOff>19052</xdr:rowOff>
    </xdr:from>
    <xdr:to>
      <xdr:col>6</xdr:col>
      <xdr:colOff>533401</xdr:colOff>
      <xdr:row>26</xdr:row>
      <xdr:rowOff>57152</xdr:rowOff>
    </xdr:to>
    <xdr:sp macro="" textlink="">
      <xdr:nvSpPr>
        <xdr:cNvPr id="10" name="Text 2">
          <a:extLst>
            <a:ext uri="{FF2B5EF4-FFF2-40B4-BE49-F238E27FC236}">
              <a16:creationId xmlns:a16="http://schemas.microsoft.com/office/drawing/2014/main" id="{00000000-0008-0000-0500-00000A000000}"/>
            </a:ext>
          </a:extLst>
        </xdr:cNvPr>
        <xdr:cNvSpPr txBox="1">
          <a:spLocks noChangeArrowheads="1"/>
        </xdr:cNvSpPr>
      </xdr:nvSpPr>
      <xdr:spPr bwMode="auto">
        <a:xfrm>
          <a:off x="766763" y="4714877"/>
          <a:ext cx="3652838" cy="400050"/>
        </a:xfrm>
        <a:prstGeom prst="rect">
          <a:avLst/>
        </a:prstGeom>
        <a:solidFill>
          <a:schemeClr val="accent1">
            <a:lumMod val="20000"/>
            <a:lumOff val="80000"/>
          </a:schemeClr>
        </a:solidFill>
        <a:ln w="15875" cap="sq" cmpd="thickThin">
          <a:noFill/>
          <a:miter lim="800000"/>
          <a:headEnd/>
          <a:tailEnd/>
        </a:ln>
      </xdr:spPr>
      <xdr:txBody>
        <a:bodyPr vertOverflow="clip" wrap="square" lIns="54864" tIns="41148" rIns="54864" bIns="41148" anchor="ctr" upright="1"/>
        <a:lstStyle/>
        <a:p>
          <a:pPr algn="ctr" rtl="0"/>
          <a:r>
            <a:rPr lang="en-US" sz="1200" b="0" i="0" baseline="0">
              <a:effectLst/>
              <a:latin typeface="Arial" panose="020B0604020202020204" pitchFamily="34" charset="0"/>
              <a:ea typeface="+mn-ea"/>
              <a:cs typeface="Arial" panose="020B0604020202020204" pitchFamily="34" charset="0"/>
            </a:rPr>
            <a:t>=IF(C12&lt;0,0,IF(E12&gt;30,IF(E12&lt;61,C12,0),0))</a:t>
          </a:r>
          <a:endParaRPr lang="en-US" sz="1400">
            <a:effectLst/>
            <a:latin typeface="Arial" panose="020B0604020202020204" pitchFamily="34" charset="0"/>
            <a:cs typeface="Arial" panose="020B0604020202020204" pitchFamily="34" charset="0"/>
          </a:endParaRPr>
        </a:p>
      </xdr:txBody>
    </xdr:sp>
    <xdr:clientData/>
  </xdr:twoCellAnchor>
  <xdr:twoCellAnchor>
    <xdr:from>
      <xdr:col>1</xdr:col>
      <xdr:colOff>128588</xdr:colOff>
      <xdr:row>29</xdr:row>
      <xdr:rowOff>52390</xdr:rowOff>
    </xdr:from>
    <xdr:to>
      <xdr:col>6</xdr:col>
      <xdr:colOff>561976</xdr:colOff>
      <xdr:row>31</xdr:row>
      <xdr:rowOff>90490</xdr:rowOff>
    </xdr:to>
    <xdr:sp macro="" textlink="">
      <xdr:nvSpPr>
        <xdr:cNvPr id="15" name="Text 2">
          <a:extLst>
            <a:ext uri="{FF2B5EF4-FFF2-40B4-BE49-F238E27FC236}">
              <a16:creationId xmlns:a16="http://schemas.microsoft.com/office/drawing/2014/main" id="{00000000-0008-0000-0500-00000F000000}"/>
            </a:ext>
          </a:extLst>
        </xdr:cNvPr>
        <xdr:cNvSpPr txBox="1">
          <a:spLocks noChangeArrowheads="1"/>
        </xdr:cNvSpPr>
      </xdr:nvSpPr>
      <xdr:spPr bwMode="auto">
        <a:xfrm>
          <a:off x="776288" y="5729290"/>
          <a:ext cx="3671888" cy="400050"/>
        </a:xfrm>
        <a:prstGeom prst="rect">
          <a:avLst/>
        </a:prstGeom>
        <a:solidFill>
          <a:schemeClr val="accent1">
            <a:lumMod val="20000"/>
            <a:lumOff val="80000"/>
          </a:schemeClr>
        </a:solidFill>
        <a:ln w="15875" cap="sq" cmpd="thickThin">
          <a:noFill/>
          <a:miter lim="800000"/>
          <a:headEnd/>
          <a:tailEnd/>
        </a:ln>
      </xdr:spPr>
      <xdr:txBody>
        <a:bodyPr vertOverflow="clip" wrap="square" lIns="54864" tIns="41148" rIns="54864" bIns="41148" anchor="ctr" upright="1"/>
        <a:lstStyle/>
        <a:p>
          <a:pPr algn="ctr" rtl="0"/>
          <a:r>
            <a:rPr lang="en-US" sz="1200" b="0" i="0" baseline="0">
              <a:effectLst/>
              <a:latin typeface="Arial" panose="020B0604020202020204" pitchFamily="34" charset="0"/>
              <a:ea typeface="+mn-ea"/>
              <a:cs typeface="Arial" panose="020B0604020202020204" pitchFamily="34" charset="0"/>
            </a:rPr>
            <a:t>=IF(AND(E12&gt;60,E12&lt;91,C12&gt;0),C12,0)</a:t>
          </a:r>
          <a:endParaRPr lang="en-US" sz="1400">
            <a:effectLst/>
            <a:latin typeface="Arial" panose="020B0604020202020204" pitchFamily="34" charset="0"/>
            <a:cs typeface="Arial" panose="020B0604020202020204" pitchFamily="34" charset="0"/>
          </a:endParaRPr>
        </a:p>
      </xdr:txBody>
    </xdr:sp>
    <xdr:clientData/>
  </xdr:twoCellAnchor>
  <xdr:twoCellAnchor>
    <xdr:from>
      <xdr:col>1</xdr:col>
      <xdr:colOff>142874</xdr:colOff>
      <xdr:row>35</xdr:row>
      <xdr:rowOff>66677</xdr:rowOff>
    </xdr:from>
    <xdr:to>
      <xdr:col>5</xdr:col>
      <xdr:colOff>576263</xdr:colOff>
      <xdr:row>37</xdr:row>
      <xdr:rowOff>104777</xdr:rowOff>
    </xdr:to>
    <xdr:sp macro="" textlink="">
      <xdr:nvSpPr>
        <xdr:cNvPr id="16" name="Text 2">
          <a:extLst>
            <a:ext uri="{FF2B5EF4-FFF2-40B4-BE49-F238E27FC236}">
              <a16:creationId xmlns:a16="http://schemas.microsoft.com/office/drawing/2014/main" id="{00000000-0008-0000-0500-000010000000}"/>
            </a:ext>
          </a:extLst>
        </xdr:cNvPr>
        <xdr:cNvSpPr txBox="1">
          <a:spLocks noChangeArrowheads="1"/>
        </xdr:cNvSpPr>
      </xdr:nvSpPr>
      <xdr:spPr bwMode="auto">
        <a:xfrm>
          <a:off x="790574" y="6929440"/>
          <a:ext cx="3024189" cy="400050"/>
        </a:xfrm>
        <a:prstGeom prst="rect">
          <a:avLst/>
        </a:prstGeom>
        <a:solidFill>
          <a:schemeClr val="accent1">
            <a:lumMod val="20000"/>
            <a:lumOff val="80000"/>
          </a:schemeClr>
        </a:solidFill>
        <a:ln w="15875" cap="sq" cmpd="thickThin">
          <a:noFill/>
          <a:miter lim="800000"/>
          <a:headEnd/>
          <a:tailEnd/>
        </a:ln>
      </xdr:spPr>
      <xdr:txBody>
        <a:bodyPr vertOverflow="clip" wrap="square" lIns="54864" tIns="41148" rIns="54864" bIns="41148" anchor="ctr" upright="1"/>
        <a:lstStyle/>
        <a:p>
          <a:pPr algn="ctr" rtl="0"/>
          <a:r>
            <a:rPr lang="en-US" sz="1200" b="0" i="0" baseline="0">
              <a:effectLst/>
              <a:latin typeface="Arial" panose="020B0604020202020204" pitchFamily="34" charset="0"/>
              <a:ea typeface="+mn-ea"/>
              <a:cs typeface="Arial" panose="020B0604020202020204" pitchFamily="34" charset="0"/>
            </a:rPr>
            <a:t>=IF(AND(E12&gt;90,C12&gt;0),C12,0)</a:t>
          </a:r>
          <a:endParaRPr lang="en-US" sz="16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35FEF-D63D-4FF7-8F83-AF782EE06207}">
  <sheetPr codeName="Sheet1"/>
  <dimension ref="B3:B6"/>
  <sheetViews>
    <sheetView workbookViewId="0">
      <selection activeCell="B6" sqref="B6"/>
    </sheetView>
  </sheetViews>
  <sheetFormatPr defaultRowHeight="14.25" x14ac:dyDescent="0.45"/>
  <sheetData>
    <row r="3" spans="2:2" ht="23.25" x14ac:dyDescent="0.7">
      <c r="B3" s="2" t="s">
        <v>0</v>
      </c>
    </row>
    <row r="5" spans="2:2" ht="15.4" x14ac:dyDescent="0.45">
      <c r="B5" s="3" t="s">
        <v>1</v>
      </c>
    </row>
    <row r="6" spans="2:2" ht="18" x14ac:dyDescent="0.55000000000000004">
      <c r="B6" s="4" t="s">
        <v>116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8EBC-8574-4EEB-ABEB-4585386AA439}">
  <sheetPr codeName="Sheet2"/>
  <dimension ref="B4:B70"/>
  <sheetViews>
    <sheetView showGridLines="0" workbookViewId="0">
      <selection activeCell="B3" sqref="B3"/>
    </sheetView>
  </sheetViews>
  <sheetFormatPr defaultRowHeight="14.25" x14ac:dyDescent="0.45"/>
  <cols>
    <col min="2" max="2" width="17.33203125" customWidth="1"/>
  </cols>
  <sheetData>
    <row r="4" spans="2:2" ht="15.75" x14ac:dyDescent="0.5">
      <c r="B4" s="1" t="s">
        <v>2</v>
      </c>
    </row>
    <row r="5" spans="2:2" ht="15.75" x14ac:dyDescent="0.5">
      <c r="B5" s="1" t="s">
        <v>3</v>
      </c>
    </row>
    <row r="6" spans="2:2" ht="15.75" x14ac:dyDescent="0.5">
      <c r="B6" s="1" t="s">
        <v>4</v>
      </c>
    </row>
    <row r="7" spans="2:2" ht="15.75" x14ac:dyDescent="0.5">
      <c r="B7" s="1"/>
    </row>
    <row r="8" spans="2:2" ht="15.75" x14ac:dyDescent="0.5">
      <c r="B8" s="1" t="s">
        <v>5</v>
      </c>
    </row>
    <row r="9" spans="2:2" ht="15.75" x14ac:dyDescent="0.5">
      <c r="B9" s="1" t="s">
        <v>6</v>
      </c>
    </row>
    <row r="10" spans="2:2" ht="15.75" x14ac:dyDescent="0.5">
      <c r="B10" s="1"/>
    </row>
    <row r="11" spans="2:2" ht="15.75" x14ac:dyDescent="0.5">
      <c r="B11" s="1" t="s">
        <v>7</v>
      </c>
    </row>
    <row r="12" spans="2:2" ht="15.75" x14ac:dyDescent="0.5">
      <c r="B12" s="1" t="s">
        <v>8</v>
      </c>
    </row>
    <row r="13" spans="2:2" ht="15.75" x14ac:dyDescent="0.5">
      <c r="B13" s="1" t="s">
        <v>21</v>
      </c>
    </row>
    <row r="14" spans="2:2" ht="15.75" x14ac:dyDescent="0.5">
      <c r="B14" s="1" t="s">
        <v>83</v>
      </c>
    </row>
    <row r="15" spans="2:2" ht="15.75" x14ac:dyDescent="0.5">
      <c r="B15" s="1" t="s">
        <v>22</v>
      </c>
    </row>
    <row r="17" spans="2:2" ht="15.75" x14ac:dyDescent="0.5">
      <c r="B17" s="1" t="s">
        <v>9</v>
      </c>
    </row>
    <row r="18" spans="2:2" ht="15.75" x14ac:dyDescent="0.5">
      <c r="B18" s="1" t="s">
        <v>10</v>
      </c>
    </row>
    <row r="19" spans="2:2" ht="15.75" x14ac:dyDescent="0.5">
      <c r="B19" s="1" t="s">
        <v>84</v>
      </c>
    </row>
    <row r="20" spans="2:2" ht="15.75" x14ac:dyDescent="0.5">
      <c r="B20" s="1" t="s">
        <v>85</v>
      </c>
    </row>
    <row r="21" spans="2:2" ht="15.75" x14ac:dyDescent="0.5">
      <c r="B21" s="1"/>
    </row>
    <row r="22" spans="2:2" ht="15.75" x14ac:dyDescent="0.5">
      <c r="B22" s="1" t="s">
        <v>11</v>
      </c>
    </row>
    <row r="23" spans="2:2" ht="15.75" x14ac:dyDescent="0.5">
      <c r="B23" s="1" t="s">
        <v>12</v>
      </c>
    </row>
    <row r="24" spans="2:2" ht="15.75" x14ac:dyDescent="0.5">
      <c r="B24" s="1" t="s">
        <v>13</v>
      </c>
    </row>
    <row r="29" spans="2:2" ht="15.75" x14ac:dyDescent="0.5">
      <c r="B29" s="5" t="s">
        <v>14</v>
      </c>
    </row>
    <row r="30" spans="2:2" ht="15.75" x14ac:dyDescent="0.5">
      <c r="B30" s="5" t="s">
        <v>15</v>
      </c>
    </row>
    <row r="31" spans="2:2" ht="15.75" x14ac:dyDescent="0.5">
      <c r="B31" s="5" t="s">
        <v>16</v>
      </c>
    </row>
    <row r="32" spans="2:2" ht="15.75" x14ac:dyDescent="0.5">
      <c r="B32" s="5" t="s">
        <v>17</v>
      </c>
    </row>
    <row r="33" spans="2:2" ht="15.75" x14ac:dyDescent="0.5">
      <c r="B33" s="5" t="s">
        <v>18</v>
      </c>
    </row>
    <row r="34" spans="2:2" ht="15.75" x14ac:dyDescent="0.5">
      <c r="B34" s="5" t="s">
        <v>19</v>
      </c>
    </row>
    <row r="35" spans="2:2" ht="15.75" x14ac:dyDescent="0.5">
      <c r="B35" s="5" t="s">
        <v>20</v>
      </c>
    </row>
    <row r="36" spans="2:2" ht="15.75" x14ac:dyDescent="0.5">
      <c r="B36" s="1"/>
    </row>
    <row r="37" spans="2:2" ht="15.75" x14ac:dyDescent="0.5">
      <c r="B37" s="1"/>
    </row>
    <row r="38" spans="2:2" ht="15.75" x14ac:dyDescent="0.5">
      <c r="B38" s="1"/>
    </row>
    <row r="39" spans="2:2" ht="15.75" x14ac:dyDescent="0.5">
      <c r="B39" s="1"/>
    </row>
    <row r="40" spans="2:2" ht="15.75" x14ac:dyDescent="0.5">
      <c r="B40" s="1"/>
    </row>
    <row r="41" spans="2:2" ht="15.75" x14ac:dyDescent="0.5">
      <c r="B41" s="1"/>
    </row>
    <row r="42" spans="2:2" ht="15.75" x14ac:dyDescent="0.5">
      <c r="B42" s="1"/>
    </row>
    <row r="43" spans="2:2" ht="15.75" x14ac:dyDescent="0.5">
      <c r="B43" s="1"/>
    </row>
    <row r="44" spans="2:2" ht="15.75" x14ac:dyDescent="0.5">
      <c r="B44" s="1"/>
    </row>
    <row r="45" spans="2:2" ht="15.75" x14ac:dyDescent="0.5">
      <c r="B45" s="1"/>
    </row>
    <row r="46" spans="2:2" ht="15.75" x14ac:dyDescent="0.5">
      <c r="B46" s="1"/>
    </row>
    <row r="47" spans="2:2" ht="15.75" x14ac:dyDescent="0.5">
      <c r="B47" s="1"/>
    </row>
    <row r="48" spans="2:2" ht="15.75" x14ac:dyDescent="0.5">
      <c r="B48" s="1"/>
    </row>
    <row r="49" spans="2:2" ht="15.75" x14ac:dyDescent="0.5">
      <c r="B49" s="1"/>
    </row>
    <row r="50" spans="2:2" ht="15.75" x14ac:dyDescent="0.5">
      <c r="B50" s="1"/>
    </row>
    <row r="51" spans="2:2" ht="15.75" x14ac:dyDescent="0.5">
      <c r="B51" s="1"/>
    </row>
    <row r="52" spans="2:2" ht="15.75" x14ac:dyDescent="0.5">
      <c r="B52" s="1"/>
    </row>
    <row r="53" spans="2:2" ht="15.75" x14ac:dyDescent="0.5">
      <c r="B53" s="1"/>
    </row>
    <row r="54" spans="2:2" ht="15.75" x14ac:dyDescent="0.5">
      <c r="B54" s="1"/>
    </row>
    <row r="55" spans="2:2" ht="15.75" x14ac:dyDescent="0.5">
      <c r="B55" s="1"/>
    </row>
    <row r="56" spans="2:2" ht="15.75" x14ac:dyDescent="0.5">
      <c r="B56" s="1"/>
    </row>
    <row r="57" spans="2:2" ht="15.75" x14ac:dyDescent="0.5">
      <c r="B57" s="1"/>
    </row>
    <row r="58" spans="2:2" ht="15.75" x14ac:dyDescent="0.5">
      <c r="B58" s="1"/>
    </row>
    <row r="59" spans="2:2" ht="15.75" x14ac:dyDescent="0.5">
      <c r="B59" s="1"/>
    </row>
    <row r="60" spans="2:2" ht="15.75" x14ac:dyDescent="0.5">
      <c r="B60" s="1"/>
    </row>
    <row r="61" spans="2:2" ht="15.75" x14ac:dyDescent="0.5">
      <c r="B61" s="1"/>
    </row>
    <row r="62" spans="2:2" ht="15.75" x14ac:dyDescent="0.5">
      <c r="B62" s="1"/>
    </row>
    <row r="63" spans="2:2" ht="15.75" x14ac:dyDescent="0.5">
      <c r="B63" s="1"/>
    </row>
    <row r="64" spans="2:2" ht="15.75" x14ac:dyDescent="0.5">
      <c r="B64" s="1"/>
    </row>
    <row r="65" spans="2:2" ht="15.75" x14ac:dyDescent="0.5">
      <c r="B65" s="1"/>
    </row>
    <row r="66" spans="2:2" ht="15.75" x14ac:dyDescent="0.5">
      <c r="B66" s="1"/>
    </row>
    <row r="67" spans="2:2" ht="15.75" x14ac:dyDescent="0.5">
      <c r="B67" s="1"/>
    </row>
    <row r="68" spans="2:2" ht="15.75" x14ac:dyDescent="0.5">
      <c r="B68" s="1"/>
    </row>
    <row r="69" spans="2:2" ht="15.75" x14ac:dyDescent="0.5">
      <c r="B69" s="1"/>
    </row>
    <row r="70" spans="2:2" ht="15.75" x14ac:dyDescent="0.5">
      <c r="B70"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A2A02-05C4-4E7C-9A7C-D4F92764725B}">
  <sheetPr codeName="Sheet3"/>
  <dimension ref="A3:L40"/>
  <sheetViews>
    <sheetView workbookViewId="0">
      <selection activeCell="A2" sqref="A2"/>
    </sheetView>
  </sheetViews>
  <sheetFormatPr defaultRowHeight="14.25" x14ac:dyDescent="0.45"/>
  <cols>
    <col min="1" max="1" width="14.9296875" customWidth="1"/>
    <col min="2" max="2" width="7.33203125" customWidth="1"/>
    <col min="3" max="3" width="10.9296875" customWidth="1"/>
    <col min="4" max="4" width="9.73046875" customWidth="1"/>
    <col min="5" max="5" width="5.33203125" customWidth="1"/>
    <col min="6" max="6" width="2.9296875" customWidth="1"/>
    <col min="7" max="7" width="10.6640625" customWidth="1"/>
    <col min="8" max="8" width="10.265625" customWidth="1"/>
    <col min="9" max="10" width="9.73046875" customWidth="1"/>
    <col min="11" max="11" width="10.9296875" customWidth="1"/>
  </cols>
  <sheetData>
    <row r="3" spans="1:12" ht="18" x14ac:dyDescent="0.55000000000000004">
      <c r="C3" s="8" t="s">
        <v>23</v>
      </c>
    </row>
    <row r="4" spans="1:12" ht="16.899999999999999" x14ac:dyDescent="0.5">
      <c r="C4" s="9" t="s">
        <v>24</v>
      </c>
    </row>
    <row r="5" spans="1:12" ht="16.899999999999999" x14ac:dyDescent="0.5">
      <c r="C5" s="9" t="s">
        <v>25</v>
      </c>
    </row>
    <row r="6" spans="1:12" ht="16.899999999999999" x14ac:dyDescent="0.5">
      <c r="C6" s="10">
        <v>44196</v>
      </c>
    </row>
    <row r="9" spans="1:12" ht="15.75" x14ac:dyDescent="0.5">
      <c r="E9" s="13" t="s">
        <v>26</v>
      </c>
      <c r="F9" s="1"/>
      <c r="G9" s="1"/>
      <c r="H9" s="1"/>
      <c r="I9" s="1"/>
      <c r="J9" s="1"/>
    </row>
    <row r="10" spans="1:12" ht="15.75" x14ac:dyDescent="0.5">
      <c r="A10" t="s">
        <v>27</v>
      </c>
      <c r="B10" s="6" t="s">
        <v>62</v>
      </c>
      <c r="C10" s="6" t="s">
        <v>28</v>
      </c>
      <c r="D10" s="6" t="s">
        <v>29</v>
      </c>
      <c r="E10" s="13" t="s">
        <v>30</v>
      </c>
      <c r="F10" s="1"/>
      <c r="G10" s="7" t="s">
        <v>31</v>
      </c>
      <c r="H10" s="7"/>
      <c r="I10" s="7"/>
      <c r="J10" s="7" t="s">
        <v>32</v>
      </c>
    </row>
    <row r="11" spans="1:12" ht="15.75" x14ac:dyDescent="0.5">
      <c r="A11" s="12" t="s">
        <v>33</v>
      </c>
      <c r="B11" s="17" t="s">
        <v>63</v>
      </c>
      <c r="C11" s="17" t="s">
        <v>34</v>
      </c>
      <c r="D11" s="17" t="s">
        <v>28</v>
      </c>
      <c r="E11" s="14" t="s">
        <v>35</v>
      </c>
      <c r="F11" s="11"/>
      <c r="G11" s="18" t="s">
        <v>36</v>
      </c>
      <c r="H11" s="18" t="s">
        <v>37</v>
      </c>
      <c r="I11" s="18" t="s">
        <v>38</v>
      </c>
      <c r="J11" s="18">
        <v>90</v>
      </c>
    </row>
    <row r="12" spans="1:12" x14ac:dyDescent="0.45">
      <c r="A12" t="s">
        <v>39</v>
      </c>
      <c r="B12" s="6">
        <v>2098</v>
      </c>
      <c r="C12" s="16">
        <v>4455.3599999999997</v>
      </c>
      <c r="D12" s="15">
        <v>44169</v>
      </c>
      <c r="E12" s="6"/>
      <c r="G12" s="38"/>
      <c r="H12" s="38"/>
      <c r="I12" s="38"/>
      <c r="J12" s="38"/>
    </row>
    <row r="13" spans="1:12" x14ac:dyDescent="0.45">
      <c r="A13" t="s">
        <v>40</v>
      </c>
      <c r="B13" s="6">
        <v>2181</v>
      </c>
      <c r="C13" s="16">
        <v>2089.5500000000002</v>
      </c>
      <c r="D13" s="15">
        <v>44114</v>
      </c>
      <c r="E13" s="6"/>
      <c r="G13" s="16"/>
      <c r="H13" s="16"/>
      <c r="I13" s="16"/>
      <c r="J13" s="16"/>
    </row>
    <row r="14" spans="1:12" ht="15.75" x14ac:dyDescent="0.45">
      <c r="A14" t="s">
        <v>41</v>
      </c>
      <c r="B14" s="6">
        <v>2264</v>
      </c>
      <c r="C14" s="16">
        <v>2901.21</v>
      </c>
      <c r="D14" s="15">
        <v>43988</v>
      </c>
      <c r="E14" s="6"/>
      <c r="G14" s="16"/>
      <c r="H14" s="16"/>
      <c r="I14" s="16"/>
      <c r="J14" s="16"/>
      <c r="L14" s="28"/>
    </row>
    <row r="15" spans="1:12" x14ac:dyDescent="0.45">
      <c r="A15" t="s">
        <v>42</v>
      </c>
      <c r="B15" s="6">
        <v>2347</v>
      </c>
      <c r="C15" s="16">
        <v>3735.21</v>
      </c>
      <c r="D15" s="15">
        <v>44171</v>
      </c>
      <c r="E15" s="6"/>
      <c r="G15" s="16"/>
      <c r="H15" s="16"/>
      <c r="I15" s="16"/>
      <c r="J15" s="16"/>
    </row>
    <row r="16" spans="1:12" x14ac:dyDescent="0.45">
      <c r="A16" t="s">
        <v>43</v>
      </c>
      <c r="B16" s="6">
        <v>2430</v>
      </c>
      <c r="C16" s="16">
        <v>455.73</v>
      </c>
      <c r="D16" s="15">
        <v>44119</v>
      </c>
      <c r="E16" s="6"/>
      <c r="G16" s="16"/>
      <c r="H16" s="16"/>
      <c r="I16" s="16"/>
      <c r="J16" s="16"/>
    </row>
    <row r="17" spans="1:10" x14ac:dyDescent="0.45">
      <c r="A17" t="s">
        <v>44</v>
      </c>
      <c r="B17" s="6">
        <v>2513</v>
      </c>
      <c r="C17" s="16">
        <v>4560.2299999999996</v>
      </c>
      <c r="D17" s="15">
        <v>44174</v>
      </c>
      <c r="E17" s="6"/>
      <c r="G17" s="16"/>
      <c r="H17" s="16"/>
      <c r="I17" s="16"/>
      <c r="J17" s="16"/>
    </row>
    <row r="18" spans="1:10" x14ac:dyDescent="0.45">
      <c r="A18" t="s">
        <v>45</v>
      </c>
      <c r="B18" s="6">
        <v>2596</v>
      </c>
      <c r="C18" s="16">
        <v>9852</v>
      </c>
      <c r="D18" s="15">
        <v>44017</v>
      </c>
      <c r="E18" s="6"/>
      <c r="G18" s="16"/>
      <c r="H18" s="16"/>
      <c r="I18" s="16"/>
      <c r="J18" s="16"/>
    </row>
    <row r="19" spans="1:10" x14ac:dyDescent="0.45">
      <c r="A19" t="s">
        <v>46</v>
      </c>
      <c r="B19" s="6">
        <v>2679</v>
      </c>
      <c r="C19" s="16">
        <v>7258.25</v>
      </c>
      <c r="D19" s="15">
        <v>44085</v>
      </c>
      <c r="E19" s="6"/>
      <c r="G19" s="16"/>
      <c r="H19" s="16"/>
      <c r="I19" s="16"/>
      <c r="J19" s="16"/>
    </row>
    <row r="20" spans="1:10" x14ac:dyDescent="0.45">
      <c r="A20" t="s">
        <v>47</v>
      </c>
      <c r="B20" s="6">
        <v>2762</v>
      </c>
      <c r="C20" s="16">
        <v>1402.63</v>
      </c>
      <c r="D20" s="15">
        <v>44164</v>
      </c>
      <c r="E20" s="6"/>
      <c r="G20" s="16"/>
      <c r="H20" s="16"/>
      <c r="I20" s="16"/>
      <c r="J20" s="16"/>
    </row>
    <row r="21" spans="1:10" x14ac:dyDescent="0.45">
      <c r="A21" t="s">
        <v>48</v>
      </c>
      <c r="B21" s="6">
        <v>2845</v>
      </c>
      <c r="C21" s="16">
        <v>2598.36</v>
      </c>
      <c r="D21" s="15">
        <v>44120</v>
      </c>
      <c r="E21" s="6"/>
      <c r="G21" s="16"/>
      <c r="H21" s="16"/>
      <c r="I21" s="16"/>
      <c r="J21" s="16"/>
    </row>
    <row r="22" spans="1:10" x14ac:dyDescent="0.45">
      <c r="A22" t="s">
        <v>49</v>
      </c>
      <c r="B22" s="6">
        <v>2928</v>
      </c>
      <c r="C22" s="16">
        <v>44789.599999999999</v>
      </c>
      <c r="D22" s="15">
        <v>44142</v>
      </c>
      <c r="E22" s="6"/>
      <c r="G22" s="16"/>
      <c r="H22" s="16"/>
      <c r="I22" s="16"/>
      <c r="J22" s="16"/>
    </row>
    <row r="23" spans="1:10" x14ac:dyDescent="0.45">
      <c r="A23" t="s">
        <v>50</v>
      </c>
      <c r="B23" s="6">
        <v>3011</v>
      </c>
      <c r="C23" s="16">
        <v>23584.63</v>
      </c>
      <c r="D23" s="15">
        <v>44106</v>
      </c>
      <c r="E23" s="6"/>
      <c r="G23" s="16"/>
      <c r="H23" s="16"/>
      <c r="I23" s="16"/>
      <c r="J23" s="16"/>
    </row>
    <row r="24" spans="1:10" x14ac:dyDescent="0.45">
      <c r="A24" t="s">
        <v>51</v>
      </c>
      <c r="B24" s="6">
        <v>3094</v>
      </c>
      <c r="C24" s="16">
        <v>13852.2</v>
      </c>
      <c r="D24" s="15">
        <v>44159</v>
      </c>
      <c r="E24" s="6"/>
      <c r="G24" s="16"/>
      <c r="H24" s="16"/>
      <c r="I24" s="16"/>
      <c r="J24" s="16"/>
    </row>
    <row r="25" spans="1:10" x14ac:dyDescent="0.45">
      <c r="A25" t="s">
        <v>52</v>
      </c>
      <c r="B25" s="6">
        <v>3177</v>
      </c>
      <c r="C25" s="16">
        <v>8529.68</v>
      </c>
      <c r="D25" s="15">
        <v>44171</v>
      </c>
      <c r="E25" s="6"/>
      <c r="G25" s="16"/>
      <c r="H25" s="16"/>
      <c r="I25" s="16"/>
      <c r="J25" s="16"/>
    </row>
    <row r="26" spans="1:10" x14ac:dyDescent="0.45">
      <c r="A26" t="s">
        <v>53</v>
      </c>
      <c r="B26" s="6">
        <v>3260</v>
      </c>
      <c r="C26" s="16">
        <v>1258.9000000000001</v>
      </c>
      <c r="D26" s="15">
        <v>44184</v>
      </c>
      <c r="E26" s="6"/>
      <c r="G26" s="16"/>
      <c r="H26" s="16"/>
      <c r="I26" s="16"/>
      <c r="J26" s="16"/>
    </row>
    <row r="27" spans="1:10" x14ac:dyDescent="0.45">
      <c r="A27" t="s">
        <v>54</v>
      </c>
      <c r="B27" s="6">
        <v>3343</v>
      </c>
      <c r="C27" s="16">
        <v>2569</v>
      </c>
      <c r="D27" s="15">
        <v>44195</v>
      </c>
      <c r="E27" s="6"/>
      <c r="G27" s="16"/>
      <c r="H27" s="16"/>
      <c r="I27" s="16"/>
      <c r="J27" s="16"/>
    </row>
    <row r="28" spans="1:10" x14ac:dyDescent="0.45">
      <c r="A28" t="s">
        <v>55</v>
      </c>
      <c r="B28" s="6">
        <v>3426</v>
      </c>
      <c r="C28" s="16">
        <v>895.25</v>
      </c>
      <c r="D28" s="15">
        <v>44175</v>
      </c>
      <c r="E28" s="6"/>
      <c r="G28" s="16"/>
      <c r="H28" s="16"/>
      <c r="I28" s="16"/>
      <c r="J28" s="16"/>
    </row>
    <row r="29" spans="1:10" x14ac:dyDescent="0.45">
      <c r="A29" t="s">
        <v>56</v>
      </c>
      <c r="B29" s="6">
        <v>3509</v>
      </c>
      <c r="C29" s="16">
        <v>44.21</v>
      </c>
      <c r="D29" s="15">
        <v>44118</v>
      </c>
      <c r="E29" s="6"/>
      <c r="G29" s="16"/>
      <c r="H29" s="16"/>
      <c r="I29" s="16"/>
      <c r="J29" s="16"/>
    </row>
    <row r="30" spans="1:10" x14ac:dyDescent="0.45">
      <c r="A30" t="s">
        <v>57</v>
      </c>
      <c r="B30" s="6">
        <v>3592</v>
      </c>
      <c r="C30" s="16">
        <v>18555.2</v>
      </c>
      <c r="D30" s="15">
        <v>44151</v>
      </c>
      <c r="E30" s="6"/>
      <c r="G30" s="16"/>
      <c r="H30" s="16"/>
      <c r="I30" s="16"/>
      <c r="J30" s="16"/>
    </row>
    <row r="31" spans="1:10" x14ac:dyDescent="0.45">
      <c r="A31" t="s">
        <v>58</v>
      </c>
      <c r="B31" s="6">
        <v>3675</v>
      </c>
      <c r="C31" s="19">
        <v>1426.3</v>
      </c>
      <c r="D31" s="15">
        <v>44161</v>
      </c>
      <c r="E31" s="6"/>
      <c r="G31" s="16"/>
      <c r="H31" s="16"/>
      <c r="I31" s="16"/>
      <c r="J31" s="16"/>
    </row>
    <row r="32" spans="1:10" x14ac:dyDescent="0.45">
      <c r="C32" s="22"/>
      <c r="G32" s="16"/>
      <c r="H32" s="16"/>
      <c r="I32" s="16"/>
      <c r="J32" s="16"/>
    </row>
    <row r="35" spans="1:3" x14ac:dyDescent="0.45">
      <c r="A35" t="s">
        <v>64</v>
      </c>
      <c r="C35" s="20">
        <f>SUM(C12:C31)</f>
        <v>154813.49999999997</v>
      </c>
    </row>
    <row r="36" spans="1:3" x14ac:dyDescent="0.45">
      <c r="A36" t="s">
        <v>65</v>
      </c>
      <c r="C36" s="21">
        <f>SUM(G32:J32)</f>
        <v>0</v>
      </c>
    </row>
    <row r="37" spans="1:3" x14ac:dyDescent="0.45">
      <c r="A37" t="s">
        <v>59</v>
      </c>
      <c r="C37" s="20">
        <f>C35-C36</f>
        <v>154813.49999999997</v>
      </c>
    </row>
    <row r="39" spans="1:3" x14ac:dyDescent="0.45">
      <c r="A39" t="s">
        <v>60</v>
      </c>
    </row>
    <row r="40" spans="1:3" x14ac:dyDescent="0.45">
      <c r="A40" t="s">
        <v>61</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E110-9173-420B-8C17-3401FD4959FE}">
  <sheetPr codeName="Sheet4"/>
  <dimension ref="A3:J40"/>
  <sheetViews>
    <sheetView tabSelected="1" workbookViewId="0"/>
  </sheetViews>
  <sheetFormatPr defaultRowHeight="14.25" x14ac:dyDescent="0.45"/>
  <cols>
    <col min="1" max="1" width="14.9296875" customWidth="1"/>
    <col min="2" max="2" width="7.33203125" customWidth="1"/>
    <col min="3" max="3" width="10.9296875" customWidth="1"/>
    <col min="4" max="4" width="9.73046875" customWidth="1"/>
    <col min="5" max="5" width="4.53125" customWidth="1"/>
    <col min="6" max="6" width="2.9296875" customWidth="1"/>
    <col min="7" max="10" width="9.73046875" customWidth="1"/>
    <col min="11" max="11" width="10.9296875" customWidth="1"/>
  </cols>
  <sheetData>
    <row r="3" spans="1:10" ht="18" x14ac:dyDescent="0.55000000000000004">
      <c r="C3" s="8" t="s">
        <v>23</v>
      </c>
    </row>
    <row r="4" spans="1:10" ht="16.899999999999999" x14ac:dyDescent="0.5">
      <c r="C4" s="9" t="s">
        <v>24</v>
      </c>
    </row>
    <row r="5" spans="1:10" ht="16.899999999999999" x14ac:dyDescent="0.5">
      <c r="C5" s="9" t="s">
        <v>25</v>
      </c>
    </row>
    <row r="6" spans="1:10" ht="16.899999999999999" x14ac:dyDescent="0.5">
      <c r="C6" s="10">
        <v>44196</v>
      </c>
    </row>
    <row r="9" spans="1:10" ht="15.75" x14ac:dyDescent="0.5">
      <c r="E9" s="13" t="s">
        <v>26</v>
      </c>
      <c r="F9" s="1"/>
      <c r="G9" s="1"/>
      <c r="H9" s="1"/>
      <c r="I9" s="1"/>
      <c r="J9" s="1"/>
    </row>
    <row r="10" spans="1:10" ht="15.75" x14ac:dyDescent="0.5">
      <c r="A10" t="s">
        <v>27</v>
      </c>
      <c r="B10" s="6" t="s">
        <v>62</v>
      </c>
      <c r="C10" s="6" t="s">
        <v>28</v>
      </c>
      <c r="D10" s="6" t="s">
        <v>29</v>
      </c>
      <c r="E10" s="13" t="s">
        <v>30</v>
      </c>
      <c r="F10" s="1"/>
      <c r="G10" s="7" t="s">
        <v>31</v>
      </c>
      <c r="H10" s="7"/>
      <c r="I10" s="7"/>
      <c r="J10" s="7" t="s">
        <v>32</v>
      </c>
    </row>
    <row r="11" spans="1:10" ht="15.75" x14ac:dyDescent="0.5">
      <c r="A11" s="12" t="s">
        <v>33</v>
      </c>
      <c r="B11" s="17" t="s">
        <v>63</v>
      </c>
      <c r="C11" s="17" t="s">
        <v>34</v>
      </c>
      <c r="D11" s="17" t="s">
        <v>28</v>
      </c>
      <c r="E11" s="14" t="s">
        <v>35</v>
      </c>
      <c r="F11" s="11"/>
      <c r="G11" s="18" t="s">
        <v>36</v>
      </c>
      <c r="H11" s="18" t="s">
        <v>37</v>
      </c>
      <c r="I11" s="18" t="s">
        <v>38</v>
      </c>
      <c r="J11" s="18">
        <v>90</v>
      </c>
    </row>
    <row r="12" spans="1:10" x14ac:dyDescent="0.45">
      <c r="A12" t="s">
        <v>39</v>
      </c>
      <c r="B12" s="6">
        <v>2098</v>
      </c>
      <c r="C12" s="16">
        <v>4455.3599999999997</v>
      </c>
      <c r="D12" s="15">
        <v>44169</v>
      </c>
      <c r="E12" s="6">
        <f t="shared" ref="E12:E31" si="0">$C$6-D12</f>
        <v>27</v>
      </c>
      <c r="G12" s="16">
        <f>IF(E12&lt;31,C12,0)</f>
        <v>4455.3599999999997</v>
      </c>
      <c r="H12" s="16">
        <f>IF(E12&gt;30,IF(E12&lt;61,C12,0),0)</f>
        <v>0</v>
      </c>
      <c r="I12" s="16">
        <f>IF(AND(E12&gt;60,E12&lt;91),C12,0)</f>
        <v>0</v>
      </c>
      <c r="J12" s="16">
        <f>IF(E12&gt;90,C12,0)</f>
        <v>0</v>
      </c>
    </row>
    <row r="13" spans="1:10" x14ac:dyDescent="0.45">
      <c r="A13" t="s">
        <v>40</v>
      </c>
      <c r="B13" s="6">
        <v>2181</v>
      </c>
      <c r="C13" s="16">
        <v>2089.5500000000002</v>
      </c>
      <c r="D13" s="15">
        <v>44114</v>
      </c>
      <c r="E13" s="6">
        <f t="shared" si="0"/>
        <v>82</v>
      </c>
      <c r="G13" s="16">
        <f t="shared" ref="G13:G31" si="1">IF(E13&lt;31,C13,0)</f>
        <v>0</v>
      </c>
      <c r="H13" s="16">
        <f t="shared" ref="H13:H31" si="2">IF(E13&gt;30,IF(E13&lt;61,C13,0),0)</f>
        <v>0</v>
      </c>
      <c r="I13" s="16">
        <f t="shared" ref="I13:I31" si="3">IF(AND(E13&gt;60,E13&lt;91),C13,0)</f>
        <v>2089.5500000000002</v>
      </c>
      <c r="J13" s="16">
        <f t="shared" ref="J13:J31" si="4">IF(E13&gt;90,C13,0)</f>
        <v>0</v>
      </c>
    </row>
    <row r="14" spans="1:10" x14ac:dyDescent="0.45">
      <c r="A14" t="s">
        <v>41</v>
      </c>
      <c r="B14" s="6">
        <v>2264</v>
      </c>
      <c r="C14" s="16">
        <v>2901.21</v>
      </c>
      <c r="D14" s="15">
        <v>43988</v>
      </c>
      <c r="E14" s="6">
        <f t="shared" si="0"/>
        <v>208</v>
      </c>
      <c r="G14" s="16">
        <f t="shared" si="1"/>
        <v>0</v>
      </c>
      <c r="H14" s="16">
        <f t="shared" si="2"/>
        <v>0</v>
      </c>
      <c r="I14" s="16">
        <f t="shared" si="3"/>
        <v>0</v>
      </c>
      <c r="J14" s="16">
        <f t="shared" si="4"/>
        <v>2901.21</v>
      </c>
    </row>
    <row r="15" spans="1:10" x14ac:dyDescent="0.45">
      <c r="A15" t="s">
        <v>42</v>
      </c>
      <c r="B15" s="6">
        <v>2347</v>
      </c>
      <c r="C15" s="16">
        <v>3735.21</v>
      </c>
      <c r="D15" s="15">
        <v>44171</v>
      </c>
      <c r="E15" s="6">
        <f t="shared" si="0"/>
        <v>25</v>
      </c>
      <c r="G15" s="16">
        <f t="shared" si="1"/>
        <v>3735.21</v>
      </c>
      <c r="H15" s="16">
        <f t="shared" si="2"/>
        <v>0</v>
      </c>
      <c r="I15" s="16">
        <f t="shared" si="3"/>
        <v>0</v>
      </c>
      <c r="J15" s="16">
        <f t="shared" si="4"/>
        <v>0</v>
      </c>
    </row>
    <row r="16" spans="1:10" x14ac:dyDescent="0.45">
      <c r="A16" t="s">
        <v>43</v>
      </c>
      <c r="B16" s="6">
        <v>2430</v>
      </c>
      <c r="C16" s="16">
        <v>455.73</v>
      </c>
      <c r="D16" s="15">
        <v>44119</v>
      </c>
      <c r="E16" s="6">
        <f t="shared" si="0"/>
        <v>77</v>
      </c>
      <c r="G16" s="16">
        <f t="shared" si="1"/>
        <v>0</v>
      </c>
      <c r="H16" s="16">
        <f t="shared" si="2"/>
        <v>0</v>
      </c>
      <c r="I16" s="16">
        <f t="shared" si="3"/>
        <v>455.73</v>
      </c>
      <c r="J16" s="16">
        <f t="shared" si="4"/>
        <v>0</v>
      </c>
    </row>
    <row r="17" spans="1:10" x14ac:dyDescent="0.45">
      <c r="A17" t="s">
        <v>44</v>
      </c>
      <c r="B17" s="6">
        <v>2513</v>
      </c>
      <c r="C17" s="16">
        <v>4560.2299999999996</v>
      </c>
      <c r="D17" s="15">
        <v>44174</v>
      </c>
      <c r="E17" s="6">
        <f t="shared" si="0"/>
        <v>22</v>
      </c>
      <c r="G17" s="16">
        <f t="shared" si="1"/>
        <v>4560.2299999999996</v>
      </c>
      <c r="H17" s="16">
        <f t="shared" si="2"/>
        <v>0</v>
      </c>
      <c r="I17" s="16">
        <f t="shared" si="3"/>
        <v>0</v>
      </c>
      <c r="J17" s="16">
        <f t="shared" si="4"/>
        <v>0</v>
      </c>
    </row>
    <row r="18" spans="1:10" x14ac:dyDescent="0.45">
      <c r="A18" t="s">
        <v>45</v>
      </c>
      <c r="B18" s="6">
        <v>2596</v>
      </c>
      <c r="C18" s="16">
        <v>9852</v>
      </c>
      <c r="D18" s="15">
        <v>44017</v>
      </c>
      <c r="E18" s="6">
        <f t="shared" si="0"/>
        <v>179</v>
      </c>
      <c r="G18" s="16">
        <f t="shared" si="1"/>
        <v>0</v>
      </c>
      <c r="H18" s="16">
        <f t="shared" si="2"/>
        <v>0</v>
      </c>
      <c r="I18" s="16">
        <f t="shared" si="3"/>
        <v>0</v>
      </c>
      <c r="J18" s="16">
        <f t="shared" si="4"/>
        <v>9852</v>
      </c>
    </row>
    <row r="19" spans="1:10" x14ac:dyDescent="0.45">
      <c r="A19" t="s">
        <v>46</v>
      </c>
      <c r="B19" s="6">
        <v>2679</v>
      </c>
      <c r="C19" s="16">
        <v>7258.25</v>
      </c>
      <c r="D19" s="15">
        <v>44085</v>
      </c>
      <c r="E19" s="6">
        <f t="shared" si="0"/>
        <v>111</v>
      </c>
      <c r="G19" s="16">
        <f t="shared" si="1"/>
        <v>0</v>
      </c>
      <c r="H19" s="16">
        <f t="shared" si="2"/>
        <v>0</v>
      </c>
      <c r="I19" s="16">
        <f t="shared" si="3"/>
        <v>0</v>
      </c>
      <c r="J19" s="16">
        <f t="shared" si="4"/>
        <v>7258.25</v>
      </c>
    </row>
    <row r="20" spans="1:10" x14ac:dyDescent="0.45">
      <c r="A20" t="s">
        <v>47</v>
      </c>
      <c r="B20" s="6">
        <v>2762</v>
      </c>
      <c r="C20" s="16">
        <v>1402.63</v>
      </c>
      <c r="D20" s="15">
        <v>44164</v>
      </c>
      <c r="E20" s="6">
        <f t="shared" si="0"/>
        <v>32</v>
      </c>
      <c r="G20" s="16">
        <f t="shared" si="1"/>
        <v>0</v>
      </c>
      <c r="H20" s="16">
        <f t="shared" si="2"/>
        <v>1402.63</v>
      </c>
      <c r="I20" s="16">
        <f t="shared" si="3"/>
        <v>0</v>
      </c>
      <c r="J20" s="16">
        <f t="shared" si="4"/>
        <v>0</v>
      </c>
    </row>
    <row r="21" spans="1:10" x14ac:dyDescent="0.45">
      <c r="A21" t="s">
        <v>48</v>
      </c>
      <c r="B21" s="6">
        <v>2845</v>
      </c>
      <c r="C21" s="16">
        <v>2598.36</v>
      </c>
      <c r="D21" s="15">
        <v>44120</v>
      </c>
      <c r="E21" s="6">
        <f t="shared" si="0"/>
        <v>76</v>
      </c>
      <c r="G21" s="16">
        <f t="shared" si="1"/>
        <v>0</v>
      </c>
      <c r="H21" s="16">
        <f t="shared" si="2"/>
        <v>0</v>
      </c>
      <c r="I21" s="16">
        <f t="shared" si="3"/>
        <v>2598.36</v>
      </c>
      <c r="J21" s="16">
        <f t="shared" si="4"/>
        <v>0</v>
      </c>
    </row>
    <row r="22" spans="1:10" x14ac:dyDescent="0.45">
      <c r="A22" t="s">
        <v>49</v>
      </c>
      <c r="B22" s="6">
        <v>2928</v>
      </c>
      <c r="C22" s="16">
        <v>44789.599999999999</v>
      </c>
      <c r="D22" s="15">
        <v>44142</v>
      </c>
      <c r="E22" s="6">
        <f t="shared" si="0"/>
        <v>54</v>
      </c>
      <c r="G22" s="16">
        <f t="shared" si="1"/>
        <v>0</v>
      </c>
      <c r="H22" s="16">
        <f t="shared" si="2"/>
        <v>44789.599999999999</v>
      </c>
      <c r="I22" s="16">
        <f t="shared" si="3"/>
        <v>0</v>
      </c>
      <c r="J22" s="16">
        <f t="shared" si="4"/>
        <v>0</v>
      </c>
    </row>
    <row r="23" spans="1:10" x14ac:dyDescent="0.45">
      <c r="A23" t="s">
        <v>50</v>
      </c>
      <c r="B23" s="6">
        <v>3011</v>
      </c>
      <c r="C23" s="16">
        <v>23584.63</v>
      </c>
      <c r="D23" s="15">
        <v>44106</v>
      </c>
      <c r="E23" s="6">
        <f t="shared" si="0"/>
        <v>90</v>
      </c>
      <c r="G23" s="16">
        <f t="shared" si="1"/>
        <v>0</v>
      </c>
      <c r="H23" s="16">
        <f t="shared" si="2"/>
        <v>0</v>
      </c>
      <c r="I23" s="16">
        <f t="shared" si="3"/>
        <v>23584.63</v>
      </c>
      <c r="J23" s="16">
        <f t="shared" si="4"/>
        <v>0</v>
      </c>
    </row>
    <row r="24" spans="1:10" x14ac:dyDescent="0.45">
      <c r="A24" t="s">
        <v>51</v>
      </c>
      <c r="B24" s="6">
        <v>3094</v>
      </c>
      <c r="C24" s="16">
        <v>13852.2</v>
      </c>
      <c r="D24" s="15">
        <v>44159</v>
      </c>
      <c r="E24" s="6">
        <f t="shared" si="0"/>
        <v>37</v>
      </c>
      <c r="G24" s="16">
        <f t="shared" si="1"/>
        <v>0</v>
      </c>
      <c r="H24" s="16">
        <f t="shared" si="2"/>
        <v>13852.2</v>
      </c>
      <c r="I24" s="16">
        <f t="shared" si="3"/>
        <v>0</v>
      </c>
      <c r="J24" s="16">
        <f t="shared" si="4"/>
        <v>0</v>
      </c>
    </row>
    <row r="25" spans="1:10" x14ac:dyDescent="0.45">
      <c r="A25" t="s">
        <v>52</v>
      </c>
      <c r="B25" s="6">
        <v>3177</v>
      </c>
      <c r="C25" s="16">
        <v>8529.68</v>
      </c>
      <c r="D25" s="15">
        <v>44171</v>
      </c>
      <c r="E25" s="6">
        <f t="shared" si="0"/>
        <v>25</v>
      </c>
      <c r="G25" s="16">
        <f t="shared" si="1"/>
        <v>8529.68</v>
      </c>
      <c r="H25" s="16">
        <f t="shared" si="2"/>
        <v>0</v>
      </c>
      <c r="I25" s="16">
        <f t="shared" si="3"/>
        <v>0</v>
      </c>
      <c r="J25" s="16">
        <f t="shared" si="4"/>
        <v>0</v>
      </c>
    </row>
    <row r="26" spans="1:10" x14ac:dyDescent="0.45">
      <c r="A26" t="s">
        <v>53</v>
      </c>
      <c r="B26" s="6">
        <v>3260</v>
      </c>
      <c r="C26" s="16">
        <v>1258.9000000000001</v>
      </c>
      <c r="D26" s="15">
        <v>44184</v>
      </c>
      <c r="E26" s="6">
        <f t="shared" si="0"/>
        <v>12</v>
      </c>
      <c r="G26" s="16">
        <f t="shared" si="1"/>
        <v>1258.9000000000001</v>
      </c>
      <c r="H26" s="16">
        <f t="shared" si="2"/>
        <v>0</v>
      </c>
      <c r="I26" s="16">
        <f t="shared" si="3"/>
        <v>0</v>
      </c>
      <c r="J26" s="16">
        <f t="shared" si="4"/>
        <v>0</v>
      </c>
    </row>
    <row r="27" spans="1:10" x14ac:dyDescent="0.45">
      <c r="A27" t="s">
        <v>54</v>
      </c>
      <c r="B27" s="6">
        <v>3343</v>
      </c>
      <c r="C27" s="16">
        <v>2569</v>
      </c>
      <c r="D27" s="15">
        <v>44195</v>
      </c>
      <c r="E27" s="6">
        <f>$C$6-D27</f>
        <v>1</v>
      </c>
      <c r="G27" s="16">
        <f t="shared" si="1"/>
        <v>2569</v>
      </c>
      <c r="H27" s="16">
        <f t="shared" si="2"/>
        <v>0</v>
      </c>
      <c r="I27" s="16">
        <f t="shared" si="3"/>
        <v>0</v>
      </c>
      <c r="J27" s="16">
        <f t="shared" si="4"/>
        <v>0</v>
      </c>
    </row>
    <row r="28" spans="1:10" x14ac:dyDescent="0.45">
      <c r="A28" t="s">
        <v>55</v>
      </c>
      <c r="B28" s="6">
        <v>3426</v>
      </c>
      <c r="C28" s="16">
        <v>895.25</v>
      </c>
      <c r="D28" s="15">
        <v>44175</v>
      </c>
      <c r="E28" s="6">
        <f t="shared" si="0"/>
        <v>21</v>
      </c>
      <c r="G28" s="16">
        <f t="shared" si="1"/>
        <v>895.25</v>
      </c>
      <c r="H28" s="16">
        <f t="shared" si="2"/>
        <v>0</v>
      </c>
      <c r="I28" s="16">
        <f t="shared" si="3"/>
        <v>0</v>
      </c>
      <c r="J28" s="16">
        <f t="shared" si="4"/>
        <v>0</v>
      </c>
    </row>
    <row r="29" spans="1:10" x14ac:dyDescent="0.45">
      <c r="A29" t="s">
        <v>56</v>
      </c>
      <c r="B29" s="6">
        <v>3509</v>
      </c>
      <c r="C29" s="16">
        <v>44.21</v>
      </c>
      <c r="D29" s="15">
        <v>44118</v>
      </c>
      <c r="E29" s="6">
        <f t="shared" si="0"/>
        <v>78</v>
      </c>
      <c r="G29" s="16">
        <f t="shared" si="1"/>
        <v>0</v>
      </c>
      <c r="H29" s="16">
        <f t="shared" si="2"/>
        <v>0</v>
      </c>
      <c r="I29" s="16">
        <f t="shared" si="3"/>
        <v>44.21</v>
      </c>
      <c r="J29" s="16">
        <f t="shared" si="4"/>
        <v>0</v>
      </c>
    </row>
    <row r="30" spans="1:10" x14ac:dyDescent="0.45">
      <c r="A30" t="s">
        <v>57</v>
      </c>
      <c r="B30" s="6">
        <v>3592</v>
      </c>
      <c r="C30" s="16">
        <v>18555.2</v>
      </c>
      <c r="D30" s="15">
        <v>44151</v>
      </c>
      <c r="E30" s="6">
        <f t="shared" si="0"/>
        <v>45</v>
      </c>
      <c r="G30" s="16">
        <f t="shared" si="1"/>
        <v>0</v>
      </c>
      <c r="H30" s="16">
        <f t="shared" si="2"/>
        <v>18555.2</v>
      </c>
      <c r="I30" s="16">
        <f t="shared" si="3"/>
        <v>0</v>
      </c>
      <c r="J30" s="16">
        <f t="shared" si="4"/>
        <v>0</v>
      </c>
    </row>
    <row r="31" spans="1:10" x14ac:dyDescent="0.45">
      <c r="A31" t="s">
        <v>58</v>
      </c>
      <c r="B31" s="6">
        <v>3675</v>
      </c>
      <c r="C31" s="19">
        <v>1426.3</v>
      </c>
      <c r="D31" s="15">
        <v>44161</v>
      </c>
      <c r="E31" s="6">
        <f t="shared" si="0"/>
        <v>35</v>
      </c>
      <c r="G31" s="19">
        <f t="shared" si="1"/>
        <v>0</v>
      </c>
      <c r="H31" s="19">
        <f t="shared" si="2"/>
        <v>1426.3</v>
      </c>
      <c r="I31" s="19">
        <f t="shared" si="3"/>
        <v>0</v>
      </c>
      <c r="J31" s="19">
        <f t="shared" si="4"/>
        <v>0</v>
      </c>
    </row>
    <row r="32" spans="1:10" x14ac:dyDescent="0.45">
      <c r="C32" s="22">
        <f>SUM(C12:C31)</f>
        <v>154813.49999999997</v>
      </c>
      <c r="G32" s="16">
        <f>SUM(G12:G31)</f>
        <v>26003.63</v>
      </c>
      <c r="H32" s="16">
        <f t="shared" ref="H32:J32" si="5">SUM(H12:H31)</f>
        <v>80025.929999999993</v>
      </c>
      <c r="I32" s="16">
        <f t="shared" si="5"/>
        <v>28772.48</v>
      </c>
      <c r="J32" s="16">
        <f t="shared" si="5"/>
        <v>20011.46</v>
      </c>
    </row>
    <row r="33" spans="1:10" x14ac:dyDescent="0.45">
      <c r="G33" s="16"/>
      <c r="H33" s="16"/>
      <c r="I33" s="16"/>
      <c r="J33" s="16"/>
    </row>
    <row r="34" spans="1:10" x14ac:dyDescent="0.45">
      <c r="G34" s="16"/>
      <c r="H34" s="16"/>
      <c r="I34" s="16"/>
      <c r="J34" s="16"/>
    </row>
    <row r="35" spans="1:10" x14ac:dyDescent="0.45">
      <c r="A35" t="s">
        <v>64</v>
      </c>
      <c r="C35" s="20">
        <f>SUM(C9:C31)</f>
        <v>154813.49999999997</v>
      </c>
      <c r="G35" s="16"/>
      <c r="H35" s="16"/>
      <c r="I35" s="16"/>
      <c r="J35" s="16"/>
    </row>
    <row r="36" spans="1:10" x14ac:dyDescent="0.45">
      <c r="A36" t="s">
        <v>65</v>
      </c>
      <c r="C36" s="21">
        <f>SUM(G32:J32)</f>
        <v>154813.5</v>
      </c>
      <c r="G36" s="16"/>
      <c r="H36" s="16"/>
      <c r="I36" s="16"/>
      <c r="J36" s="16"/>
    </row>
    <row r="37" spans="1:10" x14ac:dyDescent="0.45">
      <c r="A37" t="s">
        <v>59</v>
      </c>
      <c r="C37" s="20">
        <f>ROUND(C35-C36,2)</f>
        <v>0</v>
      </c>
      <c r="D37" t="str">
        <f>IF(C37=0,"  OK","Out of Balance")</f>
        <v xml:space="preserve">  OK</v>
      </c>
    </row>
    <row r="39" spans="1:10" x14ac:dyDescent="0.45">
      <c r="A39" t="s">
        <v>60</v>
      </c>
    </row>
    <row r="40" spans="1:10" x14ac:dyDescent="0.45">
      <c r="A40" t="s">
        <v>61</v>
      </c>
    </row>
  </sheetData>
  <conditionalFormatting sqref="D37">
    <cfRule type="expression" dxfId="5" priority="1">
      <formula>C37&lt;&gt;0</formula>
    </cfRule>
    <cfRule type="expression" dxfId="4" priority="3">
      <formula>C37=0</formula>
    </cfRule>
  </conditionalFormatting>
  <conditionalFormatting sqref="G32">
    <cfRule type="expression" dxfId="3" priority="2">
      <formula>D37=0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C0C49-DE1D-4F69-B961-3E87860D3FE1}">
  <sheetPr codeName="Sheet5"/>
  <dimension ref="A3:P40"/>
  <sheetViews>
    <sheetView workbookViewId="0">
      <selection activeCell="M31" sqref="M31"/>
    </sheetView>
  </sheetViews>
  <sheetFormatPr defaultRowHeight="14.25" x14ac:dyDescent="0.45"/>
  <cols>
    <col min="1" max="1" width="14.9296875" customWidth="1"/>
    <col min="2" max="2" width="7.33203125" customWidth="1"/>
    <col min="3" max="3" width="10.9296875" customWidth="1"/>
    <col min="4" max="4" width="9.73046875" customWidth="1"/>
    <col min="5" max="5" width="4.53125" customWidth="1"/>
    <col min="6" max="6" width="2.9296875" customWidth="1"/>
    <col min="7" max="10" width="9.73046875" customWidth="1"/>
    <col min="11" max="11" width="10.9296875" customWidth="1"/>
    <col min="16" max="16" width="27.73046875" customWidth="1"/>
  </cols>
  <sheetData>
    <row r="3" spans="1:16" ht="18" x14ac:dyDescent="0.55000000000000004">
      <c r="C3" s="8" t="s">
        <v>23</v>
      </c>
    </row>
    <row r="4" spans="1:16" ht="16.899999999999999" x14ac:dyDescent="0.5">
      <c r="C4" s="9" t="s">
        <v>24</v>
      </c>
    </row>
    <row r="5" spans="1:16" ht="16.899999999999999" x14ac:dyDescent="0.5">
      <c r="C5" s="9" t="s">
        <v>25</v>
      </c>
    </row>
    <row r="6" spans="1:16" ht="16.899999999999999" x14ac:dyDescent="0.5">
      <c r="C6" s="10">
        <v>44196</v>
      </c>
    </row>
    <row r="9" spans="1:16" ht="15.75" x14ac:dyDescent="0.5">
      <c r="E9" s="6" t="s">
        <v>72</v>
      </c>
      <c r="F9" s="1"/>
      <c r="G9" s="1"/>
      <c r="H9" s="1"/>
      <c r="I9" s="1"/>
      <c r="J9" s="1"/>
    </row>
    <row r="10" spans="1:16" ht="15.75" x14ac:dyDescent="0.5">
      <c r="A10" t="s">
        <v>27</v>
      </c>
      <c r="B10" s="6" t="s">
        <v>62</v>
      </c>
      <c r="C10" s="6" t="s">
        <v>28</v>
      </c>
      <c r="D10" s="6" t="s">
        <v>29</v>
      </c>
      <c r="E10" s="6" t="s">
        <v>73</v>
      </c>
      <c r="F10" s="1"/>
      <c r="G10" s="7" t="s">
        <v>31</v>
      </c>
      <c r="H10" s="7"/>
      <c r="I10" s="7"/>
      <c r="J10" s="7" t="s">
        <v>32</v>
      </c>
    </row>
    <row r="11" spans="1:16" ht="15.75" x14ac:dyDescent="0.5">
      <c r="A11" s="12" t="s">
        <v>33</v>
      </c>
      <c r="B11" s="17" t="s">
        <v>63</v>
      </c>
      <c r="C11" s="17" t="s">
        <v>34</v>
      </c>
      <c r="D11" s="17" t="s">
        <v>28</v>
      </c>
      <c r="E11" s="17" t="s">
        <v>74</v>
      </c>
      <c r="F11" s="11"/>
      <c r="G11" s="23" t="s">
        <v>36</v>
      </c>
      <c r="H11" s="23" t="s">
        <v>37</v>
      </c>
      <c r="I11" s="23" t="s">
        <v>38</v>
      </c>
      <c r="J11" s="23">
        <v>90</v>
      </c>
    </row>
    <row r="12" spans="1:16" x14ac:dyDescent="0.45">
      <c r="A12" t="s">
        <v>39</v>
      </c>
      <c r="B12" s="6">
        <v>2098</v>
      </c>
      <c r="C12" s="16">
        <v>4455.3599999999997</v>
      </c>
      <c r="D12" s="15">
        <v>44169</v>
      </c>
      <c r="E12" s="6">
        <f t="shared" ref="E12:E31" si="0">$C$6-D12</f>
        <v>27</v>
      </c>
      <c r="G12" s="26">
        <f t="shared" ref="G12:G13" si="1">IF(E12&lt;=30,C12,0)</f>
        <v>4455.3599999999997</v>
      </c>
      <c r="H12" s="26">
        <f>IF(E12&gt;30,IF(E12&lt;61,C12,0),0)</f>
        <v>0</v>
      </c>
      <c r="I12" s="26">
        <f>IF(AND(E12&gt;60,E12&lt;91),C12,0)</f>
        <v>0</v>
      </c>
      <c r="J12" s="26">
        <f>IF(E12&gt;90,C12,0)</f>
        <v>0</v>
      </c>
      <c r="N12" t="s">
        <v>66</v>
      </c>
    </row>
    <row r="13" spans="1:16" x14ac:dyDescent="0.45">
      <c r="A13" t="s">
        <v>40</v>
      </c>
      <c r="B13" s="6">
        <v>2181</v>
      </c>
      <c r="C13" s="16">
        <v>2089.5500000000002</v>
      </c>
      <c r="D13" s="15">
        <v>44114</v>
      </c>
      <c r="E13" s="6">
        <f t="shared" si="0"/>
        <v>82</v>
      </c>
      <c r="G13" s="26">
        <f t="shared" si="1"/>
        <v>0</v>
      </c>
      <c r="H13" s="26">
        <f t="shared" ref="H13:H31" si="2">IF(E13&gt;30,IF(E13&lt;61,C13,0),0)</f>
        <v>0</v>
      </c>
      <c r="I13" s="26">
        <f t="shared" ref="I13:I31" si="3">IF(AND(E13&gt;60,E13&lt;91),C13,0)</f>
        <v>2089.5500000000002</v>
      </c>
      <c r="J13" s="26">
        <f t="shared" ref="J13:J31" si="4">IF(E13&gt;90,C13,0)</f>
        <v>0</v>
      </c>
      <c r="M13" s="24" t="s">
        <v>75</v>
      </c>
      <c r="N13" t="s">
        <v>67</v>
      </c>
      <c r="P13" t="str">
        <f ca="1">_xlfn.FORMULATEXT(E13)</f>
        <v>=$C$6-D13</v>
      </c>
    </row>
    <row r="14" spans="1:16" x14ac:dyDescent="0.45">
      <c r="A14" t="s">
        <v>41</v>
      </c>
      <c r="B14" s="6">
        <v>2264</v>
      </c>
      <c r="C14" s="16">
        <v>2901.21</v>
      </c>
      <c r="D14" s="15">
        <v>43988</v>
      </c>
      <c r="E14" s="6">
        <f t="shared" si="0"/>
        <v>208</v>
      </c>
      <c r="G14" s="26">
        <f>IF(E14&lt;=30,C14,0)</f>
        <v>0</v>
      </c>
      <c r="H14" s="26">
        <f t="shared" si="2"/>
        <v>0</v>
      </c>
      <c r="I14" s="26">
        <f t="shared" si="3"/>
        <v>0</v>
      </c>
      <c r="J14" s="26">
        <f t="shared" si="4"/>
        <v>2901.21</v>
      </c>
      <c r="M14" s="25" t="s">
        <v>76</v>
      </c>
      <c r="N14" t="s">
        <v>68</v>
      </c>
      <c r="P14" t="str">
        <f ca="1">_xlfn.FORMULATEXT(G14)</f>
        <v>=IF(E14&lt;=30,C14,0)</v>
      </c>
    </row>
    <row r="15" spans="1:16" x14ac:dyDescent="0.45">
      <c r="A15" t="s">
        <v>42</v>
      </c>
      <c r="B15" s="6">
        <v>2347</v>
      </c>
      <c r="C15" s="16">
        <v>3735.21</v>
      </c>
      <c r="D15" s="15">
        <v>44171</v>
      </c>
      <c r="E15" s="6">
        <f t="shared" si="0"/>
        <v>25</v>
      </c>
      <c r="G15" s="26">
        <f t="shared" ref="G15:G31" si="5">IF(E15&lt;=30,C15,0)</f>
        <v>3735.21</v>
      </c>
      <c r="H15" s="26">
        <f>IF(E15&gt;30,IF(E15&lt;=60,C15,0),0)</f>
        <v>0</v>
      </c>
      <c r="I15" s="26">
        <f t="shared" si="3"/>
        <v>0</v>
      </c>
      <c r="J15" s="26">
        <f t="shared" si="4"/>
        <v>0</v>
      </c>
      <c r="M15" s="25" t="s">
        <v>77</v>
      </c>
      <c r="N15" t="s">
        <v>69</v>
      </c>
      <c r="P15" t="str">
        <f ca="1">_xlfn.FORMULATEXT(H15)</f>
        <v>=IF(E15&gt;30,IF(E15&lt;=60,C15,0),0)</v>
      </c>
    </row>
    <row r="16" spans="1:16" x14ac:dyDescent="0.45">
      <c r="A16" t="s">
        <v>43</v>
      </c>
      <c r="B16" s="6">
        <v>2430</v>
      </c>
      <c r="C16" s="16">
        <v>455.73</v>
      </c>
      <c r="D16" s="15">
        <v>44119</v>
      </c>
      <c r="E16" s="6">
        <f t="shared" si="0"/>
        <v>77</v>
      </c>
      <c r="G16" s="26">
        <f t="shared" si="5"/>
        <v>0</v>
      </c>
      <c r="H16" s="26">
        <f t="shared" si="2"/>
        <v>0</v>
      </c>
      <c r="I16" s="26">
        <f>IF(AND(E16&gt;60,E16&lt;=90),C16,0)</f>
        <v>455.73</v>
      </c>
      <c r="J16" s="26">
        <f t="shared" si="4"/>
        <v>0</v>
      </c>
      <c r="M16" s="25" t="s">
        <v>78</v>
      </c>
      <c r="N16" t="s">
        <v>70</v>
      </c>
      <c r="P16" t="str">
        <f ca="1">_xlfn.FORMULATEXT(I16)</f>
        <v>=IF(AND(E16&gt;60,E16&lt;=90),C16,0)</v>
      </c>
    </row>
    <row r="17" spans="1:16" x14ac:dyDescent="0.45">
      <c r="A17" t="s">
        <v>44</v>
      </c>
      <c r="B17" s="6">
        <v>2513</v>
      </c>
      <c r="C17" s="16">
        <v>4560.2299999999996</v>
      </c>
      <c r="D17" s="15">
        <v>44174</v>
      </c>
      <c r="E17" s="6">
        <f t="shared" si="0"/>
        <v>22</v>
      </c>
      <c r="G17" s="26">
        <f t="shared" si="5"/>
        <v>4560.2299999999996</v>
      </c>
      <c r="H17" s="26">
        <f t="shared" si="2"/>
        <v>0</v>
      </c>
      <c r="I17" s="26">
        <f t="shared" si="3"/>
        <v>0</v>
      </c>
      <c r="J17" s="26">
        <f t="shared" si="4"/>
        <v>0</v>
      </c>
      <c r="M17" s="25" t="s">
        <v>79</v>
      </c>
      <c r="N17" t="s">
        <v>71</v>
      </c>
      <c r="P17" t="str">
        <f ca="1">_xlfn.FORMULATEXT(J17)</f>
        <v>=IF(E17&gt;90,C17,0)</v>
      </c>
    </row>
    <row r="18" spans="1:16" x14ac:dyDescent="0.45">
      <c r="A18" t="s">
        <v>45</v>
      </c>
      <c r="B18" s="6">
        <v>2596</v>
      </c>
      <c r="C18" s="16">
        <v>9852</v>
      </c>
      <c r="D18" s="15">
        <v>44017</v>
      </c>
      <c r="E18" s="6">
        <f t="shared" si="0"/>
        <v>179</v>
      </c>
      <c r="G18" s="26">
        <f t="shared" si="5"/>
        <v>0</v>
      </c>
      <c r="H18" s="26">
        <f t="shared" si="2"/>
        <v>0</v>
      </c>
      <c r="I18" s="26">
        <f t="shared" si="3"/>
        <v>0</v>
      </c>
      <c r="J18" s="26">
        <f t="shared" si="4"/>
        <v>9852</v>
      </c>
    </row>
    <row r="19" spans="1:16" x14ac:dyDescent="0.45">
      <c r="A19" t="s">
        <v>46</v>
      </c>
      <c r="B19" s="6">
        <v>2679</v>
      </c>
      <c r="C19" s="16">
        <v>7258.25</v>
      </c>
      <c r="D19" s="15">
        <v>44085</v>
      </c>
      <c r="E19" s="6">
        <f t="shared" si="0"/>
        <v>111</v>
      </c>
      <c r="G19" s="26">
        <f t="shared" si="5"/>
        <v>0</v>
      </c>
      <c r="H19" s="26">
        <f t="shared" si="2"/>
        <v>0</v>
      </c>
      <c r="I19" s="26">
        <f t="shared" si="3"/>
        <v>0</v>
      </c>
      <c r="J19" s="26">
        <f t="shared" si="4"/>
        <v>7258.25</v>
      </c>
    </row>
    <row r="20" spans="1:16" x14ac:dyDescent="0.45">
      <c r="A20" t="s">
        <v>47</v>
      </c>
      <c r="B20" s="6">
        <v>2762</v>
      </c>
      <c r="C20" s="16">
        <v>1402.63</v>
      </c>
      <c r="D20" s="15">
        <v>44164</v>
      </c>
      <c r="E20" s="6">
        <f t="shared" si="0"/>
        <v>32</v>
      </c>
      <c r="G20" s="26">
        <f t="shared" si="5"/>
        <v>0</v>
      </c>
      <c r="H20" s="26">
        <f t="shared" si="2"/>
        <v>1402.63</v>
      </c>
      <c r="I20" s="26">
        <f t="shared" si="3"/>
        <v>0</v>
      </c>
      <c r="J20" s="26">
        <f t="shared" si="4"/>
        <v>0</v>
      </c>
    </row>
    <row r="21" spans="1:16" x14ac:dyDescent="0.45">
      <c r="A21" t="s">
        <v>48</v>
      </c>
      <c r="B21" s="6">
        <v>2845</v>
      </c>
      <c r="C21" s="16">
        <v>2598.36</v>
      </c>
      <c r="D21" s="15">
        <v>44120</v>
      </c>
      <c r="E21" s="6">
        <f t="shared" si="0"/>
        <v>76</v>
      </c>
      <c r="G21" s="26">
        <f t="shared" si="5"/>
        <v>0</v>
      </c>
      <c r="H21" s="26">
        <f t="shared" si="2"/>
        <v>0</v>
      </c>
      <c r="I21" s="26">
        <f t="shared" si="3"/>
        <v>2598.36</v>
      </c>
      <c r="J21" s="26">
        <f t="shared" si="4"/>
        <v>0</v>
      </c>
    </row>
    <row r="22" spans="1:16" x14ac:dyDescent="0.45">
      <c r="A22" t="s">
        <v>49</v>
      </c>
      <c r="B22" s="6">
        <v>2928</v>
      </c>
      <c r="C22" s="16">
        <v>44789.599999999999</v>
      </c>
      <c r="D22" s="15">
        <v>44142</v>
      </c>
      <c r="E22" s="6">
        <f t="shared" si="0"/>
        <v>54</v>
      </c>
      <c r="G22" s="26">
        <f t="shared" si="5"/>
        <v>0</v>
      </c>
      <c r="H22" s="26">
        <f t="shared" si="2"/>
        <v>44789.599999999999</v>
      </c>
      <c r="I22" s="26">
        <f t="shared" si="3"/>
        <v>0</v>
      </c>
      <c r="J22" s="26">
        <f t="shared" si="4"/>
        <v>0</v>
      </c>
    </row>
    <row r="23" spans="1:16" x14ac:dyDescent="0.45">
      <c r="A23" t="s">
        <v>50</v>
      </c>
      <c r="B23" s="6">
        <v>3011</v>
      </c>
      <c r="C23" s="16">
        <v>23584.63</v>
      </c>
      <c r="D23" s="15">
        <v>44106</v>
      </c>
      <c r="E23" s="6">
        <f t="shared" si="0"/>
        <v>90</v>
      </c>
      <c r="G23" s="26">
        <f t="shared" si="5"/>
        <v>0</v>
      </c>
      <c r="H23" s="26">
        <f t="shared" si="2"/>
        <v>0</v>
      </c>
      <c r="I23" s="26">
        <f t="shared" si="3"/>
        <v>23584.63</v>
      </c>
      <c r="J23" s="26">
        <f t="shared" si="4"/>
        <v>0</v>
      </c>
    </row>
    <row r="24" spans="1:16" x14ac:dyDescent="0.45">
      <c r="A24" t="s">
        <v>51</v>
      </c>
      <c r="B24" s="6">
        <v>3094</v>
      </c>
      <c r="C24" s="16">
        <v>13852.2</v>
      </c>
      <c r="D24" s="15">
        <v>44159</v>
      </c>
      <c r="E24" s="6">
        <f t="shared" si="0"/>
        <v>37</v>
      </c>
      <c r="G24" s="26">
        <f t="shared" si="5"/>
        <v>0</v>
      </c>
      <c r="H24" s="26">
        <f t="shared" si="2"/>
        <v>13852.2</v>
      </c>
      <c r="I24" s="26">
        <f t="shared" si="3"/>
        <v>0</v>
      </c>
      <c r="J24" s="26">
        <f t="shared" si="4"/>
        <v>0</v>
      </c>
    </row>
    <row r="25" spans="1:16" x14ac:dyDescent="0.45">
      <c r="A25" t="s">
        <v>52</v>
      </c>
      <c r="B25" s="6">
        <v>3177</v>
      </c>
      <c r="C25" s="16">
        <v>8529.68</v>
      </c>
      <c r="D25" s="15">
        <v>44171</v>
      </c>
      <c r="E25" s="6">
        <f t="shared" si="0"/>
        <v>25</v>
      </c>
      <c r="G25" s="26">
        <f t="shared" si="5"/>
        <v>8529.68</v>
      </c>
      <c r="H25" s="26">
        <f t="shared" si="2"/>
        <v>0</v>
      </c>
      <c r="I25" s="26">
        <f t="shared" si="3"/>
        <v>0</v>
      </c>
      <c r="J25" s="26">
        <f t="shared" si="4"/>
        <v>0</v>
      </c>
    </row>
    <row r="26" spans="1:16" x14ac:dyDescent="0.45">
      <c r="A26" t="s">
        <v>53</v>
      </c>
      <c r="B26" s="6">
        <v>3260</v>
      </c>
      <c r="C26" s="16">
        <v>1258.9000000000001</v>
      </c>
      <c r="D26" s="15">
        <v>44184</v>
      </c>
      <c r="E26" s="6">
        <f t="shared" si="0"/>
        <v>12</v>
      </c>
      <c r="G26" s="26">
        <f t="shared" si="5"/>
        <v>1258.9000000000001</v>
      </c>
      <c r="H26" s="26">
        <f t="shared" si="2"/>
        <v>0</v>
      </c>
      <c r="I26" s="26">
        <f t="shared" si="3"/>
        <v>0</v>
      </c>
      <c r="J26" s="26">
        <f t="shared" si="4"/>
        <v>0</v>
      </c>
    </row>
    <row r="27" spans="1:16" x14ac:dyDescent="0.45">
      <c r="A27" t="s">
        <v>54</v>
      </c>
      <c r="B27" s="6">
        <v>3343</v>
      </c>
      <c r="C27" s="16">
        <v>2569</v>
      </c>
      <c r="D27" s="15">
        <v>44195</v>
      </c>
      <c r="E27" s="6">
        <f>$C$6-D27</f>
        <v>1</v>
      </c>
      <c r="G27" s="26">
        <f t="shared" si="5"/>
        <v>2569</v>
      </c>
      <c r="H27" s="26">
        <f t="shared" si="2"/>
        <v>0</v>
      </c>
      <c r="I27" s="26">
        <f t="shared" si="3"/>
        <v>0</v>
      </c>
      <c r="J27" s="26">
        <f t="shared" si="4"/>
        <v>0</v>
      </c>
    </row>
    <row r="28" spans="1:16" x14ac:dyDescent="0.45">
      <c r="A28" t="s">
        <v>55</v>
      </c>
      <c r="B28" s="6">
        <v>3426</v>
      </c>
      <c r="C28" s="16">
        <v>895.25</v>
      </c>
      <c r="D28" s="15">
        <v>44175</v>
      </c>
      <c r="E28" s="6">
        <f t="shared" si="0"/>
        <v>21</v>
      </c>
      <c r="G28" s="26">
        <f t="shared" si="5"/>
        <v>895.25</v>
      </c>
      <c r="H28" s="26">
        <f t="shared" si="2"/>
        <v>0</v>
      </c>
      <c r="I28" s="26">
        <f t="shared" si="3"/>
        <v>0</v>
      </c>
      <c r="J28" s="26">
        <f t="shared" si="4"/>
        <v>0</v>
      </c>
    </row>
    <row r="29" spans="1:16" x14ac:dyDescent="0.45">
      <c r="A29" t="s">
        <v>56</v>
      </c>
      <c r="B29" s="6">
        <v>3509</v>
      </c>
      <c r="C29" s="16">
        <v>44.21</v>
      </c>
      <c r="D29" s="15">
        <v>44118</v>
      </c>
      <c r="E29" s="6">
        <f t="shared" si="0"/>
        <v>78</v>
      </c>
      <c r="G29" s="26">
        <f t="shared" si="5"/>
        <v>0</v>
      </c>
      <c r="H29" s="26">
        <f t="shared" si="2"/>
        <v>0</v>
      </c>
      <c r="I29" s="26">
        <f t="shared" si="3"/>
        <v>44.21</v>
      </c>
      <c r="J29" s="26">
        <f t="shared" si="4"/>
        <v>0</v>
      </c>
    </row>
    <row r="30" spans="1:16" x14ac:dyDescent="0.45">
      <c r="A30" t="s">
        <v>57</v>
      </c>
      <c r="B30" s="6">
        <v>3592</v>
      </c>
      <c r="C30" s="16">
        <v>18555.2</v>
      </c>
      <c r="D30" s="15">
        <v>44151</v>
      </c>
      <c r="E30" s="6">
        <f t="shared" si="0"/>
        <v>45</v>
      </c>
      <c r="G30" s="26">
        <f t="shared" si="5"/>
        <v>0</v>
      </c>
      <c r="H30" s="26">
        <f t="shared" si="2"/>
        <v>18555.2</v>
      </c>
      <c r="I30" s="26">
        <f t="shared" si="3"/>
        <v>0</v>
      </c>
      <c r="J30" s="26">
        <f t="shared" si="4"/>
        <v>0</v>
      </c>
    </row>
    <row r="31" spans="1:16" x14ac:dyDescent="0.45">
      <c r="A31" t="s">
        <v>58</v>
      </c>
      <c r="B31" s="6">
        <v>3675</v>
      </c>
      <c r="C31" s="19">
        <v>1426.3</v>
      </c>
      <c r="D31" s="15">
        <v>44161</v>
      </c>
      <c r="E31" s="6">
        <f t="shared" si="0"/>
        <v>35</v>
      </c>
      <c r="G31" s="26">
        <f t="shared" si="5"/>
        <v>0</v>
      </c>
      <c r="H31" s="27">
        <f t="shared" si="2"/>
        <v>1426.3</v>
      </c>
      <c r="I31" s="27">
        <f t="shared" si="3"/>
        <v>0</v>
      </c>
      <c r="J31" s="27">
        <f t="shared" si="4"/>
        <v>0</v>
      </c>
    </row>
    <row r="32" spans="1:16" x14ac:dyDescent="0.45">
      <c r="C32" s="22">
        <f>SUM(C12:C31)</f>
        <v>154813.49999999997</v>
      </c>
      <c r="G32" s="16">
        <f>SUM(G12:G31)</f>
        <v>26003.63</v>
      </c>
      <c r="H32" s="16">
        <f t="shared" ref="H32:J32" si="6">SUM(H12:H31)</f>
        <v>80025.929999999993</v>
      </c>
      <c r="I32" s="16">
        <f t="shared" si="6"/>
        <v>28772.48</v>
      </c>
      <c r="J32" s="16">
        <f t="shared" si="6"/>
        <v>20011.46</v>
      </c>
    </row>
    <row r="33" spans="1:13" x14ac:dyDescent="0.45">
      <c r="G33" s="16"/>
      <c r="H33" s="16"/>
      <c r="I33" s="16"/>
      <c r="J33" s="16"/>
    </row>
    <row r="34" spans="1:13" x14ac:dyDescent="0.45">
      <c r="G34" s="16"/>
      <c r="H34" s="16"/>
      <c r="I34" s="16"/>
      <c r="J34" s="16"/>
    </row>
    <row r="35" spans="1:13" x14ac:dyDescent="0.45">
      <c r="A35" t="s">
        <v>64</v>
      </c>
      <c r="C35" s="20">
        <f>SUM(C9:C31)</f>
        <v>154813.49999999997</v>
      </c>
      <c r="G35" s="16"/>
      <c r="H35" s="16"/>
      <c r="I35" s="16"/>
      <c r="J35" s="16"/>
    </row>
    <row r="36" spans="1:13" x14ac:dyDescent="0.45">
      <c r="A36" t="s">
        <v>65</v>
      </c>
      <c r="C36" s="21">
        <f>SUM(G32:J32)</f>
        <v>154813.5</v>
      </c>
      <c r="G36" s="16"/>
      <c r="H36" s="16"/>
      <c r="I36" s="16"/>
      <c r="J36" s="16"/>
    </row>
    <row r="37" spans="1:13" x14ac:dyDescent="0.45">
      <c r="A37" t="s">
        <v>59</v>
      </c>
      <c r="C37" s="20">
        <f>ROUND(C35-C36,2)</f>
        <v>0</v>
      </c>
      <c r="D37" t="str">
        <f>IF(C37=0,"  OK","Out of Balance")</f>
        <v xml:space="preserve">  OK</v>
      </c>
      <c r="L37" s="29" t="s">
        <v>80</v>
      </c>
      <c r="M37" t="str">
        <f ca="1">_xlfn.FORMULATEXT(D37)</f>
        <v>=IF(C37=0,"  OK","Out of Balance")</v>
      </c>
    </row>
    <row r="39" spans="1:13" x14ac:dyDescent="0.45">
      <c r="A39" t="s">
        <v>60</v>
      </c>
    </row>
    <row r="40" spans="1:13" x14ac:dyDescent="0.45">
      <c r="A40" t="s">
        <v>61</v>
      </c>
    </row>
  </sheetData>
  <phoneticPr fontId="10" type="noConversion"/>
  <conditionalFormatting sqref="D37">
    <cfRule type="expression" dxfId="2" priority="1">
      <formula>C37&lt;&gt;0</formula>
    </cfRule>
    <cfRule type="expression" dxfId="1" priority="3">
      <formula>C37=0</formula>
    </cfRule>
  </conditionalFormatting>
  <conditionalFormatting sqref="G32">
    <cfRule type="expression" dxfId="0" priority="2">
      <formula>D37=0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6FCD43-32B8-41AC-B7C8-297C051D59E4}">
  <sheetPr codeName="Sheet6"/>
  <dimension ref="A1:K53"/>
  <sheetViews>
    <sheetView showGridLines="0" workbookViewId="0">
      <selection activeCell="A5" sqref="A5"/>
    </sheetView>
  </sheetViews>
  <sheetFormatPr defaultRowHeight="14.25" x14ac:dyDescent="0.45"/>
  <sheetData>
    <row r="1" spans="1:9" ht="15.75" x14ac:dyDescent="0.5">
      <c r="A1" s="30" t="s">
        <v>81</v>
      </c>
    </row>
    <row r="2" spans="1:9" ht="15.75" x14ac:dyDescent="0.5">
      <c r="A2" s="30" t="s">
        <v>82</v>
      </c>
    </row>
    <row r="4" spans="1:9" x14ac:dyDescent="0.45">
      <c r="A4" t="s">
        <v>86</v>
      </c>
    </row>
    <row r="5" spans="1:9" x14ac:dyDescent="0.45">
      <c r="A5" t="s">
        <v>87</v>
      </c>
    </row>
    <row r="7" spans="1:9" ht="15.75" x14ac:dyDescent="0.5">
      <c r="A7" s="11" t="s">
        <v>89</v>
      </c>
      <c r="B7" s="1"/>
      <c r="C7" s="1"/>
      <c r="D7" s="1"/>
      <c r="E7" s="1"/>
      <c r="F7" s="1"/>
      <c r="G7" s="1"/>
    </row>
    <row r="8" spans="1:9" ht="15.75" x14ac:dyDescent="0.5">
      <c r="A8" s="33" t="s">
        <v>88</v>
      </c>
      <c r="B8" s="35" t="s">
        <v>90</v>
      </c>
      <c r="C8" s="1"/>
      <c r="D8" s="1"/>
      <c r="E8" s="1"/>
      <c r="F8" s="1"/>
      <c r="G8" s="1"/>
    </row>
    <row r="9" spans="1:9" ht="15.75" x14ac:dyDescent="0.5">
      <c r="A9" s="36"/>
      <c r="B9" s="1" t="s">
        <v>92</v>
      </c>
      <c r="C9" s="1"/>
      <c r="D9" s="1"/>
      <c r="E9" s="1"/>
      <c r="F9" s="1"/>
      <c r="G9" s="34"/>
    </row>
    <row r="10" spans="1:9" ht="15.75" x14ac:dyDescent="0.5">
      <c r="A10" s="1"/>
      <c r="B10" s="1"/>
      <c r="C10" s="1"/>
      <c r="D10" s="1"/>
      <c r="E10" s="1"/>
      <c r="F10" s="1"/>
      <c r="G10" s="1"/>
    </row>
    <row r="11" spans="1:9" ht="15.75" x14ac:dyDescent="0.5">
      <c r="A11" s="1"/>
      <c r="B11" s="1"/>
      <c r="C11" s="1"/>
      <c r="D11" s="1"/>
      <c r="E11" s="1"/>
      <c r="F11" s="1"/>
      <c r="G11" s="1"/>
    </row>
    <row r="12" spans="1:9" ht="15.75" x14ac:dyDescent="0.5">
      <c r="A12" s="1"/>
      <c r="B12" s="1"/>
      <c r="C12" s="1"/>
      <c r="D12" s="1"/>
      <c r="E12" s="1"/>
      <c r="F12" s="1"/>
      <c r="G12" s="1"/>
    </row>
    <row r="13" spans="1:9" ht="15.75" x14ac:dyDescent="0.5">
      <c r="A13" s="1"/>
      <c r="B13" s="1" t="s">
        <v>95</v>
      </c>
      <c r="C13" s="1"/>
      <c r="D13" s="1"/>
      <c r="E13" s="1"/>
      <c r="F13" s="1"/>
      <c r="I13" s="1" t="s">
        <v>91</v>
      </c>
    </row>
    <row r="14" spans="1:9" ht="15.75" x14ac:dyDescent="0.5">
      <c r="A14" s="1"/>
      <c r="B14" s="1"/>
      <c r="C14" s="1"/>
      <c r="D14" s="1"/>
      <c r="E14" s="1"/>
      <c r="F14" s="1"/>
      <c r="G14" s="1"/>
    </row>
    <row r="15" spans="1:9" ht="15.75" x14ac:dyDescent="0.5">
      <c r="A15" s="1"/>
      <c r="B15" s="1"/>
      <c r="C15" s="1"/>
      <c r="D15" s="1"/>
      <c r="E15" s="1"/>
      <c r="F15" s="1"/>
      <c r="G15" s="1"/>
    </row>
    <row r="16" spans="1:9" ht="15.75" x14ac:dyDescent="0.5">
      <c r="A16" s="1"/>
      <c r="B16" s="1"/>
      <c r="C16" s="1"/>
      <c r="D16" s="1"/>
      <c r="E16" s="1"/>
      <c r="F16" s="1"/>
      <c r="G16" s="1"/>
    </row>
    <row r="17" spans="1:11" ht="18" customHeight="1" x14ac:dyDescent="0.5">
      <c r="A17" s="33" t="s">
        <v>94</v>
      </c>
      <c r="B17" s="35" t="s">
        <v>93</v>
      </c>
      <c r="C17" s="1"/>
      <c r="D17" s="1"/>
      <c r="E17" s="1"/>
      <c r="F17" s="1"/>
      <c r="G17" s="1"/>
    </row>
    <row r="18" spans="1:11" ht="15.75" x14ac:dyDescent="0.5">
      <c r="A18" s="1"/>
      <c r="B18" s="35" t="s">
        <v>96</v>
      </c>
      <c r="C18" s="1"/>
      <c r="D18" s="1"/>
      <c r="E18" s="1"/>
      <c r="F18" s="1"/>
      <c r="G18" s="1"/>
    </row>
    <row r="19" spans="1:11" ht="15.75" x14ac:dyDescent="0.5">
      <c r="A19" s="1"/>
      <c r="B19" s="1" t="s">
        <v>97</v>
      </c>
      <c r="C19" s="1"/>
      <c r="D19" s="1"/>
      <c r="E19" s="1"/>
      <c r="F19" s="1"/>
      <c r="G19" s="1"/>
      <c r="K19" s="32"/>
    </row>
    <row r="20" spans="1:11" ht="15.75" x14ac:dyDescent="0.5">
      <c r="A20" s="1"/>
      <c r="B20" s="1"/>
      <c r="C20" s="1"/>
      <c r="D20" s="1"/>
      <c r="E20" s="1"/>
      <c r="F20" s="1"/>
      <c r="G20" s="1"/>
    </row>
    <row r="24" spans="1:11" ht="15.75" x14ac:dyDescent="0.5">
      <c r="B24" s="1" t="s">
        <v>98</v>
      </c>
    </row>
    <row r="28" spans="1:11" ht="18.75" customHeight="1" x14ac:dyDescent="0.5">
      <c r="A28" s="33" t="s">
        <v>100</v>
      </c>
      <c r="B28" s="35" t="s">
        <v>99</v>
      </c>
    </row>
    <row r="29" spans="1:11" ht="15.75" x14ac:dyDescent="0.5">
      <c r="B29" s="1" t="s">
        <v>101</v>
      </c>
    </row>
    <row r="33" spans="1:2" ht="19.149999999999999" customHeight="1" x14ac:dyDescent="0.5">
      <c r="A33" s="33" t="s">
        <v>103</v>
      </c>
      <c r="B33" s="35" t="s">
        <v>102</v>
      </c>
    </row>
    <row r="34" spans="1:2" ht="15.75" x14ac:dyDescent="0.5">
      <c r="B34" s="31" t="s">
        <v>105</v>
      </c>
    </row>
    <row r="35" spans="1:2" ht="15.75" x14ac:dyDescent="0.5">
      <c r="B35" s="37" t="s">
        <v>104</v>
      </c>
    </row>
    <row r="42" spans="1:2" ht="15.75" x14ac:dyDescent="0.5">
      <c r="B42" s="31" t="s">
        <v>107</v>
      </c>
    </row>
    <row r="43" spans="1:2" ht="15.75" x14ac:dyDescent="0.5">
      <c r="B43" s="31" t="s">
        <v>108</v>
      </c>
    </row>
    <row r="44" spans="1:2" ht="15.75" x14ac:dyDescent="0.5">
      <c r="B44" s="31"/>
    </row>
    <row r="45" spans="1:2" ht="15.75" x14ac:dyDescent="0.5">
      <c r="B45" s="31" t="s">
        <v>113</v>
      </c>
    </row>
    <row r="46" spans="1:2" ht="15.75" x14ac:dyDescent="0.5">
      <c r="B46" s="31" t="s">
        <v>114</v>
      </c>
    </row>
    <row r="47" spans="1:2" ht="15.75" x14ac:dyDescent="0.5">
      <c r="B47" s="31" t="s">
        <v>115</v>
      </c>
    </row>
    <row r="48" spans="1:2" ht="15.75" x14ac:dyDescent="0.5">
      <c r="B48" s="31" t="s">
        <v>106</v>
      </c>
    </row>
    <row r="49" spans="2:2" ht="15.75" x14ac:dyDescent="0.5">
      <c r="B49" s="31"/>
    </row>
    <row r="50" spans="2:2" ht="15.75" x14ac:dyDescent="0.5">
      <c r="B50" s="31" t="s">
        <v>109</v>
      </c>
    </row>
    <row r="51" spans="2:2" ht="15.75" x14ac:dyDescent="0.5">
      <c r="B51" s="31" t="s">
        <v>110</v>
      </c>
    </row>
    <row r="52" spans="2:2" ht="15.75" x14ac:dyDescent="0.5">
      <c r="B52" s="31" t="s">
        <v>111</v>
      </c>
    </row>
    <row r="53" spans="2:2" ht="15.75" x14ac:dyDescent="0.5">
      <c r="B53" s="31" t="s">
        <v>112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Main</vt:lpstr>
      <vt:lpstr>Comments</vt:lpstr>
      <vt:lpstr>Exercise</vt:lpstr>
      <vt:lpstr>Solution</vt:lpstr>
      <vt:lpstr>Notes</vt:lpstr>
      <vt:lpstr>Unique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 Colville</dc:creator>
  <cp:lastModifiedBy>Jim Colville</cp:lastModifiedBy>
  <cp:lastPrinted>2021-04-30T22:57:37Z</cp:lastPrinted>
  <dcterms:created xsi:type="dcterms:W3CDTF">2021-04-29T22:45:03Z</dcterms:created>
  <dcterms:modified xsi:type="dcterms:W3CDTF">2023-06-09T01:24:16Z</dcterms:modified>
</cp:coreProperties>
</file>